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bmorin/Documents/CONSULTANCE/Amsterdam Soccerdoc 2024-25/"/>
    </mc:Choice>
  </mc:AlternateContent>
  <xr:revisionPtr revIDLastSave="0" documentId="13_ncr:1_{79AABA64-1FE8-9C44-AC44-CEE8EA7F78B2}" xr6:coauthVersionLast="47" xr6:coauthVersionMax="47" xr10:uidLastSave="{00000000-0000-0000-0000-000000000000}"/>
  <bookViews>
    <workbookView xWindow="0" yWindow="760" windowWidth="28800" windowHeight="17500" tabRatio="500" xr2:uid="{00000000-000D-0000-FFFF-FFFF00000000}"/>
  </bookViews>
  <sheets>
    <sheet name="Any speed input" sheetId="6" r:id="rId1"/>
    <sheet name="MySprint input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6" i="2"/>
  <c r="Q13" i="2"/>
  <c r="G5" i="6"/>
  <c r="G14" i="6"/>
  <c r="G13" i="6"/>
  <c r="G12" i="6"/>
  <c r="G11" i="6"/>
  <c r="G10" i="6"/>
  <c r="G9" i="6"/>
  <c r="G8" i="6"/>
  <c r="G7" i="6"/>
  <c r="G6" i="6"/>
  <c r="E5" i="6"/>
  <c r="D5" i="6"/>
  <c r="I8" i="6" l="1"/>
  <c r="J8" i="6" s="1"/>
  <c r="I12" i="6"/>
  <c r="J12" i="6" s="1"/>
  <c r="I9" i="6"/>
  <c r="J9" i="6" s="1"/>
  <c r="I10" i="6"/>
  <c r="J10" i="6" s="1"/>
  <c r="I11" i="6"/>
  <c r="J11" i="6" s="1"/>
  <c r="I5" i="6"/>
  <c r="J5" i="6" s="1"/>
  <c r="I13" i="6"/>
  <c r="J13" i="6" s="1"/>
  <c r="I6" i="6"/>
  <c r="J6" i="6" s="1"/>
  <c r="I14" i="6"/>
  <c r="J14" i="6" s="1"/>
  <c r="I7" i="6"/>
  <c r="J7" i="6" s="1"/>
  <c r="G6" i="2"/>
  <c r="G7" i="2"/>
  <c r="G8" i="2"/>
  <c r="G9" i="2"/>
  <c r="G10" i="2"/>
  <c r="G11" i="2"/>
  <c r="G12" i="2"/>
  <c r="G13" i="2"/>
  <c r="G14" i="2"/>
  <c r="G5" i="2"/>
  <c r="T25" i="2" l="1"/>
  <c r="S25" i="2"/>
  <c r="R25" i="2"/>
  <c r="Q25" i="2"/>
  <c r="P25" i="2"/>
  <c r="T22" i="2"/>
  <c r="S22" i="2"/>
  <c r="R22" i="2"/>
  <c r="Q22" i="2"/>
  <c r="P22" i="2"/>
  <c r="T19" i="2"/>
  <c r="S19" i="2"/>
  <c r="R19" i="2"/>
  <c r="Q19" i="2"/>
  <c r="P19" i="2"/>
  <c r="T16" i="2"/>
  <c r="S16" i="2"/>
  <c r="R16" i="2"/>
  <c r="Q16" i="2"/>
  <c r="P16" i="2"/>
  <c r="T13" i="2"/>
  <c r="S13" i="2"/>
  <c r="R13" i="2"/>
  <c r="P13" i="2"/>
  <c r="C8" i="2" l="1"/>
  <c r="D5" i="2" l="1"/>
  <c r="E5" i="2"/>
  <c r="I8" i="2" l="1"/>
  <c r="J8" i="2" s="1"/>
  <c r="I5" i="2"/>
  <c r="J5" i="2" s="1"/>
  <c r="I9" i="2"/>
  <c r="J9" i="2" s="1"/>
  <c r="I10" i="2"/>
  <c r="J10" i="2" s="1"/>
  <c r="I11" i="2"/>
  <c r="J11" i="2" s="1"/>
  <c r="I12" i="2"/>
  <c r="J12" i="2" s="1"/>
  <c r="I13" i="2"/>
  <c r="J13" i="2" s="1"/>
  <c r="I6" i="2"/>
  <c r="J6" i="2" s="1"/>
  <c r="I7" i="2"/>
  <c r="J7" i="2" s="1"/>
  <c r="I14" i="2"/>
  <c r="J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de Microsoft Office</author>
    <author>tc={1E95B57E-A6D3-8F4B-B7A4-154CEE66EA5E}</author>
  </authors>
  <commentList>
    <comment ref="B2" authorId="0" shapeId="0" xr:uid="{B4BE41F6-FD70-4248-88A3-C2CC80D24A23}">
      <text>
        <r>
          <rPr>
            <b/>
            <sz val="10"/>
            <color rgb="FF000000"/>
            <rFont val="Calibri"/>
            <family val="2"/>
          </rPr>
          <t>Obtained with MySprint: FV profile of the no-load sprint (30m)</t>
        </r>
      </text>
    </comment>
    <comment ref="I4" authorId="1" shapeId="0" xr:uid="{1E95B57E-A6D3-8F4B-B7A4-154CEE66EA5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« Load » means either load + sled or horizontal load in the case of 1080 Sprint or Exergenie devices</t>
      </text>
    </comment>
    <comment ref="C5" authorId="0" shapeId="0" xr:uid="{B62FEF92-1247-F441-864E-86E134D77C19}">
      <text>
        <r>
          <rPr>
            <sz val="10"/>
            <color rgb="FF000000"/>
            <rFont val="Calibri"/>
            <family val="2"/>
          </rPr>
          <t xml:space="preserve">Note: 
</t>
        </r>
        <r>
          <rPr>
            <sz val="10"/>
            <color rgb="FF000000"/>
            <rFont val="Calibri"/>
            <family val="2"/>
          </rPr>
          <t xml:space="preserve">Average Speed over 5m = 5/time to run 5m
</t>
        </r>
        <r>
          <rPr>
            <sz val="10"/>
            <color rgb="FF000000"/>
            <rFont val="Calibri"/>
            <family val="2"/>
          </rPr>
          <t>No need to run 30m with heavy loads if athlete already decelerates before...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de Microsoft Office</author>
  </authors>
  <commentList>
    <comment ref="B2" authorId="0" shapeId="0" xr:uid="{37A9A3D1-0C85-264B-BB51-3164832F91DF}">
      <text>
        <r>
          <rPr>
            <b/>
            <sz val="10"/>
            <color rgb="FF000000"/>
            <rFont val="Calibri"/>
            <family val="2"/>
          </rPr>
          <t>Obtained with MySprint: FV profile of the no-load sprint (30m)</t>
        </r>
      </text>
    </comment>
    <comment ref="C5" authorId="0" shapeId="0" xr:uid="{ECA40EC2-5481-8D44-BAA1-DE2CDC3EE5D6}">
      <text>
        <r>
          <rPr>
            <sz val="10"/>
            <color rgb="FF000000"/>
            <rFont val="Calibri"/>
            <family val="2"/>
          </rPr>
          <t xml:space="preserve">Note: 
</t>
        </r>
        <r>
          <rPr>
            <sz val="10"/>
            <color rgb="FF000000"/>
            <rFont val="Calibri"/>
            <family val="2"/>
          </rPr>
          <t xml:space="preserve">Average Speed over 5m = 5/time to run 5m
</t>
        </r>
        <r>
          <rPr>
            <sz val="10"/>
            <color rgb="FF000000"/>
            <rFont val="Calibri"/>
            <family val="2"/>
          </rPr>
          <t>No need to run 30m with heavy loads if athlete already decelerates before...</t>
        </r>
      </text>
    </comment>
  </commentList>
</comments>
</file>

<file path=xl/sharedStrings.xml><?xml version="1.0" encoding="utf-8"?>
<sst xmlns="http://schemas.openxmlformats.org/spreadsheetml/2006/main" count="72" uniqueCount="40">
  <si>
    <t>Vmax (m/s)</t>
  </si>
  <si>
    <t>Y-intercept</t>
  </si>
  <si>
    <t>Body Mass</t>
  </si>
  <si>
    <t>Load (%BM)</t>
  </si>
  <si>
    <t>Load (kg)</t>
  </si>
  <si>
    <t>Slope of Load-Vmax</t>
  </si>
  <si>
    <t>V0 (m/s)</t>
  </si>
  <si>
    <t>"START"</t>
  </si>
  <si>
    <t xml:space="preserve"> (5m split)</t>
  </si>
  <si>
    <t>(10m)</t>
  </si>
  <si>
    <t>(15m)</t>
  </si>
  <si>
    <t>(20m)</t>
  </si>
  <si>
    <t>(25m)</t>
  </si>
  <si>
    <t>(30m)</t>
  </si>
  <si>
    <t>10.28m</t>
  </si>
  <si>
    <t>15m</t>
  </si>
  <si>
    <t>Mark at 5.57m</t>
  </si>
  <si>
    <t>19.72m</t>
  </si>
  <si>
    <t>1st propulsion</t>
  </si>
  <si>
    <t>Splits</t>
  </si>
  <si>
    <t>Mean V (m/s)</t>
  </si>
  <si>
    <t>TRIAL 1: NO LOAD</t>
  </si>
  <si>
    <t>TRIAL 2: 25%BM</t>
  </si>
  <si>
    <t>TRIAL 3: 50%BM</t>
  </si>
  <si>
    <t>TRIAL 4: 75%BM</t>
  </si>
  <si>
    <t>TRIAL 5: 100%BM</t>
  </si>
  <si>
    <t>No load</t>
  </si>
  <si>
    <t>Small</t>
  </si>
  <si>
    <t>Medium</t>
  </si>
  <si>
    <t>High</t>
  </si>
  <si>
    <t>Very high</t>
  </si>
  <si>
    <t>THE LAST TRIAL IS NOT OBLIGATORY - remove "Very high" load data in cells B9 and C9  if you don't use it</t>
  </si>
  <si>
    <t>Velocity (m/s)</t>
  </si>
  <si>
    <t>Velocity drop from Vmax (%)</t>
  </si>
  <si>
    <t>Zone</t>
  </si>
  <si>
    <t>Technical Competency</t>
  </si>
  <si>
    <t>Speed-strength</t>
  </si>
  <si>
    <t>FV Spectrum (Cahill et al.)</t>
  </si>
  <si>
    <t>Power</t>
  </si>
  <si>
    <t>Strength-Speed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</si>
</sst>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96">
    <xf numFmtId="0" fontId="0" fillId="0" borderId="0" xfId="0"/>
    <xf numFmtId="0" fontId="2" fillId="3" borderId="0" xfId="0" applyFont="1" applyFill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2" borderId="8" xfId="0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4" borderId="12" xfId="0" applyFill="1" applyBorder="1" applyAlignment="1">
      <alignment horizontal="center"/>
    </xf>
    <xf numFmtId="9" fontId="0" fillId="8" borderId="1" xfId="0" applyNumberFormat="1" applyFill="1" applyBorder="1" applyAlignment="1">
      <alignment horizontal="right"/>
    </xf>
    <xf numFmtId="9" fontId="0" fillId="9" borderId="9" xfId="0" applyNumberFormat="1" applyFill="1" applyBorder="1" applyAlignment="1">
      <alignment horizontal="right"/>
    </xf>
    <xf numFmtId="9" fontId="0" fillId="10" borderId="1" xfId="0" applyNumberFormat="1" applyFill="1" applyBorder="1" applyAlignment="1">
      <alignment horizontal="right"/>
    </xf>
    <xf numFmtId="9" fontId="0" fillId="11" borderId="1" xfId="0" applyNumberFormat="1" applyFill="1" applyBorder="1" applyAlignment="1">
      <alignment horizontal="right"/>
    </xf>
    <xf numFmtId="0" fontId="4" fillId="6" borderId="0" xfId="0" applyFont="1" applyFill="1"/>
    <xf numFmtId="0" fontId="5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6" fillId="7" borderId="0" xfId="0" applyFont="1" applyFill="1"/>
    <xf numFmtId="165" fontId="6" fillId="7" borderId="0" xfId="0" applyNumberFormat="1" applyFont="1" applyFill="1" applyAlignment="1">
      <alignment horizontal="center"/>
    </xf>
    <xf numFmtId="2" fontId="0" fillId="4" borderId="11" xfId="0" applyNumberFormat="1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9" fontId="4" fillId="12" borderId="3" xfId="0" applyNumberFormat="1" applyFont="1" applyFill="1" applyBorder="1" applyAlignment="1">
      <alignment horizontal="right"/>
    </xf>
    <xf numFmtId="1" fontId="1" fillId="4" borderId="10" xfId="0" applyNumberFormat="1" applyFont="1" applyFill="1" applyBorder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165" fontId="0" fillId="13" borderId="0" xfId="0" applyNumberFormat="1" applyFill="1" applyAlignment="1">
      <alignment horizontal="center"/>
    </xf>
    <xf numFmtId="0" fontId="0" fillId="13" borderId="0" xfId="0" applyFill="1" applyAlignment="1">
      <alignment horizontal="center" vertical="center" wrapText="1"/>
    </xf>
    <xf numFmtId="1" fontId="3" fillId="13" borderId="0" xfId="0" applyNumberFormat="1" applyFont="1" applyFill="1" applyAlignment="1">
      <alignment horizontal="center"/>
    </xf>
    <xf numFmtId="2" fontId="0" fillId="6" borderId="11" xfId="0" applyNumberForma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14" borderId="1" xfId="0" applyNumberFormat="1" applyFill="1" applyBorder="1" applyAlignment="1">
      <alignment horizontal="center"/>
    </xf>
    <xf numFmtId="1" fontId="2" fillId="14" borderId="0" xfId="0" applyNumberFormat="1" applyFont="1" applyFill="1" applyAlignment="1">
      <alignment horizontal="center"/>
    </xf>
    <xf numFmtId="1" fontId="2" fillId="14" borderId="0" xfId="0" applyNumberFormat="1" applyFont="1" applyFill="1" applyAlignment="1">
      <alignment horizontal="center" vertical="center" wrapText="1"/>
    </xf>
    <xf numFmtId="165" fontId="0" fillId="15" borderId="1" xfId="0" applyNumberFormat="1" applyFill="1" applyBorder="1" applyAlignment="1">
      <alignment horizontal="center"/>
    </xf>
    <xf numFmtId="1" fontId="2" fillId="15" borderId="0" xfId="0" applyNumberFormat="1" applyFont="1" applyFill="1" applyAlignment="1">
      <alignment horizontal="center"/>
    </xf>
    <xf numFmtId="165" fontId="0" fillId="15" borderId="2" xfId="0" applyNumberFormat="1" applyFill="1" applyBorder="1" applyAlignment="1">
      <alignment horizontal="center"/>
    </xf>
    <xf numFmtId="165" fontId="0" fillId="16" borderId="1" xfId="0" applyNumberFormat="1" applyFill="1" applyBorder="1" applyAlignment="1">
      <alignment horizontal="center"/>
    </xf>
    <xf numFmtId="1" fontId="2" fillId="16" borderId="0" xfId="0" applyNumberFormat="1" applyFont="1" applyFill="1" applyAlignment="1">
      <alignment horizontal="center"/>
    </xf>
    <xf numFmtId="165" fontId="10" fillId="16" borderId="1" xfId="0" applyNumberFormat="1" applyFont="1" applyFill="1" applyBorder="1" applyAlignment="1">
      <alignment horizontal="center"/>
    </xf>
    <xf numFmtId="1" fontId="11" fillId="16" borderId="0" xfId="0" applyNumberFormat="1" applyFont="1" applyFill="1" applyAlignment="1">
      <alignment horizontal="center"/>
    </xf>
    <xf numFmtId="165" fontId="0" fillId="17" borderId="1" xfId="0" applyNumberFormat="1" applyFill="1" applyBorder="1" applyAlignment="1">
      <alignment horizontal="center"/>
    </xf>
    <xf numFmtId="1" fontId="2" fillId="17" borderId="0" xfId="0" applyNumberFormat="1" applyFont="1" applyFill="1" applyAlignment="1">
      <alignment horizontal="center"/>
    </xf>
    <xf numFmtId="165" fontId="0" fillId="17" borderId="3" xfId="0" applyNumberFormat="1" applyFill="1" applyBorder="1" applyAlignment="1">
      <alignment horizontal="center"/>
    </xf>
    <xf numFmtId="1" fontId="2" fillId="17" borderId="4" xfId="0" applyNumberFormat="1" applyFont="1" applyFill="1" applyBorder="1" applyAlignment="1">
      <alignment horizontal="center"/>
    </xf>
    <xf numFmtId="1" fontId="0" fillId="15" borderId="0" xfId="0" applyNumberFormat="1" applyFill="1" applyAlignment="1">
      <alignment horizontal="center"/>
    </xf>
    <xf numFmtId="1" fontId="0" fillId="14" borderId="0" xfId="0" applyNumberFormat="1" applyFill="1" applyAlignment="1">
      <alignment horizontal="center"/>
    </xf>
    <xf numFmtId="1" fontId="0" fillId="16" borderId="0" xfId="0" applyNumberFormat="1" applyFill="1" applyAlignment="1">
      <alignment horizontal="center"/>
    </xf>
    <xf numFmtId="1" fontId="10" fillId="16" borderId="0" xfId="0" applyNumberFormat="1" applyFont="1" applyFill="1" applyAlignment="1">
      <alignment horizontal="center"/>
    </xf>
    <xf numFmtId="1" fontId="0" fillId="17" borderId="0" xfId="0" applyNumberFormat="1" applyFill="1" applyAlignment="1">
      <alignment horizontal="center"/>
    </xf>
    <xf numFmtId="1" fontId="0" fillId="17" borderId="4" xfId="0" applyNumberFormat="1" applyFill="1" applyBorder="1" applyAlignment="1">
      <alignment horizontal="center"/>
    </xf>
    <xf numFmtId="9" fontId="0" fillId="15" borderId="2" xfId="1" applyFont="1" applyFill="1" applyBorder="1" applyAlignment="1">
      <alignment horizontal="center"/>
    </xf>
    <xf numFmtId="9" fontId="0" fillId="14" borderId="2" xfId="1" applyFont="1" applyFill="1" applyBorder="1" applyAlignment="1">
      <alignment horizontal="center" vertical="center" wrapText="1"/>
    </xf>
    <xf numFmtId="9" fontId="0" fillId="14" borderId="2" xfId="1" applyFont="1" applyFill="1" applyBorder="1" applyAlignment="1">
      <alignment horizontal="center"/>
    </xf>
    <xf numFmtId="9" fontId="0" fillId="16" borderId="2" xfId="1" applyFont="1" applyFill="1" applyBorder="1" applyAlignment="1">
      <alignment horizontal="center"/>
    </xf>
    <xf numFmtId="9" fontId="10" fillId="16" borderId="2" xfId="1" applyFont="1" applyFill="1" applyBorder="1" applyAlignment="1">
      <alignment horizontal="center"/>
    </xf>
    <xf numFmtId="9" fontId="0" fillId="17" borderId="2" xfId="1" applyFont="1" applyFill="1" applyBorder="1" applyAlignment="1">
      <alignment horizontal="center"/>
    </xf>
    <xf numFmtId="9" fontId="0" fillId="17" borderId="5" xfId="1" applyFont="1" applyFill="1" applyBorder="1" applyAlignment="1">
      <alignment horizontal="center"/>
    </xf>
    <xf numFmtId="9" fontId="9" fillId="14" borderId="2" xfId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3" fillId="14" borderId="0" xfId="0" applyNumberFormat="1" applyFont="1" applyFill="1" applyAlignment="1">
      <alignment horizontal="center"/>
    </xf>
    <xf numFmtId="9" fontId="1" fillId="14" borderId="2" xfId="1" applyFont="1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2" fontId="10" fillId="16" borderId="1" xfId="0" applyNumberFormat="1" applyFont="1" applyFill="1" applyBorder="1" applyAlignment="1">
      <alignment horizontal="center"/>
    </xf>
    <xf numFmtId="2" fontId="0" fillId="17" borderId="1" xfId="0" applyNumberFormat="1" applyFill="1" applyBorder="1" applyAlignment="1">
      <alignment horizontal="center"/>
    </xf>
    <xf numFmtId="2" fontId="0" fillId="17" borderId="3" xfId="0" applyNumberFormat="1" applyFill="1" applyBorder="1" applyAlignment="1">
      <alignment horizontal="center"/>
    </xf>
    <xf numFmtId="165" fontId="0" fillId="15" borderId="0" xfId="0" applyNumberFormat="1" applyFill="1" applyAlignment="1">
      <alignment horizontal="center"/>
    </xf>
    <xf numFmtId="165" fontId="0" fillId="14" borderId="0" xfId="0" applyNumberFormat="1" applyFill="1" applyAlignment="1">
      <alignment horizontal="center"/>
    </xf>
    <xf numFmtId="165" fontId="1" fillId="14" borderId="0" xfId="0" applyNumberFormat="1" applyFont="1" applyFill="1" applyAlignment="1">
      <alignment horizontal="center"/>
    </xf>
    <xf numFmtId="165" fontId="0" fillId="16" borderId="0" xfId="0" applyNumberFormat="1" applyFill="1" applyAlignment="1">
      <alignment horizontal="center"/>
    </xf>
    <xf numFmtId="165" fontId="10" fillId="16" borderId="0" xfId="0" applyNumberFormat="1" applyFont="1" applyFill="1" applyAlignment="1">
      <alignment horizontal="center"/>
    </xf>
    <xf numFmtId="165" fontId="0" fillId="17" borderId="0" xfId="0" applyNumberFormat="1" applyFill="1" applyAlignment="1">
      <alignment horizontal="center"/>
    </xf>
    <xf numFmtId="165" fontId="0" fillId="17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0" fillId="16" borderId="13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929740814199"/>
          <c:y val="6.0185185185185203E-2"/>
          <c:w val="0.83702534244271898"/>
          <c:h val="0.7854323417906089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A83-B448-92F6-D1C9AEFF3EA1}"/>
              </c:ext>
            </c:extLst>
          </c:dPt>
          <c:dPt>
            <c:idx val="1"/>
            <c:marker>
              <c:spPr>
                <a:solidFill>
                  <a:srgbClr val="FFC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A83-B448-92F6-D1C9AEFF3EA1}"/>
              </c:ext>
            </c:extLst>
          </c:dPt>
          <c:dPt>
            <c:idx val="2"/>
            <c:marker>
              <c:spPr>
                <a:solidFill>
                  <a:schemeClr val="accent6">
                    <a:lumMod val="75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A83-B448-92F6-D1C9AEFF3EA1}"/>
              </c:ext>
            </c:extLst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A83-B448-92F6-D1C9AEFF3EA1}"/>
              </c:ext>
            </c:extLst>
          </c:dPt>
          <c:dPt>
            <c:idx val="4"/>
            <c:marker>
              <c:spPr>
                <a:solidFill>
                  <a:srgbClr val="7030A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A83-B448-92F6-D1C9AEFF3EA1}"/>
              </c:ext>
            </c:extLst>
          </c:dPt>
          <c:trendline>
            <c:trendlineType val="linear"/>
            <c:dispRSqr val="1"/>
            <c:dispEq val="1"/>
            <c:trendlineLbl>
              <c:layout>
                <c:manualLayout>
                  <c:x val="0.152530425087014"/>
                  <c:y val="-0.5039052051476089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 b="1"/>
                  </a:pPr>
                  <a:endParaRPr lang="fr-FR"/>
                </a:p>
              </c:txPr>
            </c:trendlineLbl>
          </c:trendline>
          <c:xVal>
            <c:numRef>
              <c:f>'Any speed input'!$B$5:$B$9</c:f>
              <c:numCache>
                <c:formatCode>0</c:formatCode>
                <c:ptCount val="5"/>
                <c:pt idx="0">
                  <c:v>0</c:v>
                </c:pt>
                <c:pt idx="1">
                  <c:v>19</c:v>
                </c:pt>
                <c:pt idx="2">
                  <c:v>29</c:v>
                </c:pt>
                <c:pt idx="3">
                  <c:v>39</c:v>
                </c:pt>
              </c:numCache>
            </c:numRef>
          </c:xVal>
          <c:yVal>
            <c:numRef>
              <c:f>'Any speed input'!$C$5:$C$9</c:f>
              <c:numCache>
                <c:formatCode>0.00</c:formatCode>
                <c:ptCount val="5"/>
                <c:pt idx="0">
                  <c:v>8.51</c:v>
                </c:pt>
                <c:pt idx="1">
                  <c:v>6.85</c:v>
                </c:pt>
                <c:pt idx="2">
                  <c:v>5.9</c:v>
                </c:pt>
                <c:pt idx="3">
                  <c:v>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A83-B448-92F6-D1C9AEFF3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133616"/>
        <c:axId val="-2083604624"/>
      </c:scatterChart>
      <c:valAx>
        <c:axId val="-2109133616"/>
        <c:scaling>
          <c:orientation val="minMax"/>
          <c:max val="1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Load </a:t>
                </a:r>
                <a:r>
                  <a:rPr lang="fr-FR" baseline="0"/>
                  <a:t>(kg)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72403048252308"/>
              <c:y val="0.9259258742337229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-2083604624"/>
        <c:crosses val="autoZero"/>
        <c:crossBetween val="midCat"/>
      </c:valAx>
      <c:valAx>
        <c:axId val="-2083604624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Vmax (m/s)</a:t>
                </a:r>
              </a:p>
            </c:rich>
          </c:tx>
          <c:layout>
            <c:manualLayout>
              <c:xMode val="edge"/>
              <c:yMode val="edge"/>
              <c:x val="0"/>
              <c:y val="2.929024496937879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2109133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929740814199"/>
          <c:y val="6.0185185185185203E-2"/>
          <c:w val="0.83702534244271898"/>
          <c:h val="0.7854323417906089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11A-E24C-8387-C7CBA25B6805}"/>
              </c:ext>
            </c:extLst>
          </c:dPt>
          <c:dPt>
            <c:idx val="1"/>
            <c:marker>
              <c:spPr>
                <a:solidFill>
                  <a:srgbClr val="FFC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11A-E24C-8387-C7CBA25B6805}"/>
              </c:ext>
            </c:extLst>
          </c:dPt>
          <c:dPt>
            <c:idx val="2"/>
            <c:marker>
              <c:spPr>
                <a:solidFill>
                  <a:schemeClr val="accent6">
                    <a:lumMod val="75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11A-E24C-8387-C7CBA25B6805}"/>
              </c:ext>
            </c:extLst>
          </c:dPt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11A-E24C-8387-C7CBA25B6805}"/>
              </c:ext>
            </c:extLst>
          </c:dPt>
          <c:dPt>
            <c:idx val="4"/>
            <c:marker>
              <c:spPr>
                <a:solidFill>
                  <a:srgbClr val="7030A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11A-E24C-8387-C7CBA25B6805}"/>
              </c:ext>
            </c:extLst>
          </c:dPt>
          <c:trendline>
            <c:trendlineType val="linear"/>
            <c:dispRSqr val="1"/>
            <c:dispEq val="1"/>
            <c:trendlineLbl>
              <c:layout>
                <c:manualLayout>
                  <c:x val="0.152530425087014"/>
                  <c:y val="-0.5039052051476089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 b="1"/>
                  </a:pPr>
                  <a:endParaRPr lang="fr-FR"/>
                </a:p>
              </c:txPr>
            </c:trendlineLbl>
          </c:trendline>
          <c:xVal>
            <c:numRef>
              <c:f>'MySprint input'!$B$5:$B$9</c:f>
              <c:numCache>
                <c:formatCode>0</c:formatCode>
                <c:ptCount val="5"/>
                <c:pt idx="0">
                  <c:v>0</c:v>
                </c:pt>
                <c:pt idx="1">
                  <c:v>19</c:v>
                </c:pt>
                <c:pt idx="2">
                  <c:v>29</c:v>
                </c:pt>
                <c:pt idx="3">
                  <c:v>39</c:v>
                </c:pt>
              </c:numCache>
            </c:numRef>
          </c:xVal>
          <c:yVal>
            <c:numRef>
              <c:f>'MySprint input'!$C$5:$C$9</c:f>
              <c:numCache>
                <c:formatCode>0.00</c:formatCode>
                <c:ptCount val="5"/>
                <c:pt idx="0">
                  <c:v>8.5</c:v>
                </c:pt>
                <c:pt idx="1">
                  <c:v>6.4850843060959802</c:v>
                </c:pt>
                <c:pt idx="2">
                  <c:v>5.0505050505050519</c:v>
                </c:pt>
                <c:pt idx="3">
                  <c:v>4.2158516020236085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11A-E24C-8387-C7CBA25B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133616"/>
        <c:axId val="-2083604624"/>
      </c:scatterChart>
      <c:valAx>
        <c:axId val="-2109133616"/>
        <c:scaling>
          <c:orientation val="minMax"/>
          <c:max val="1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Load </a:t>
                </a:r>
                <a:r>
                  <a:rPr lang="fr-FR" baseline="0"/>
                  <a:t>(kg)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0.72403048252308"/>
              <c:y val="0.9259258742337229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-2083604624"/>
        <c:crosses val="autoZero"/>
        <c:crossBetween val="midCat"/>
      </c:valAx>
      <c:valAx>
        <c:axId val="-2083604624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Vmax (m/s)</a:t>
                </a:r>
              </a:p>
            </c:rich>
          </c:tx>
          <c:layout>
            <c:manualLayout>
              <c:xMode val="edge"/>
              <c:yMode val="edge"/>
              <c:x val="0"/>
              <c:y val="2.929024496937879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2109133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62438</xdr:colOff>
      <xdr:row>13</xdr:row>
      <xdr:rowOff>171824</xdr:rowOff>
    </xdr:from>
    <xdr:to>
      <xdr:col>4</xdr:col>
      <xdr:colOff>881530</xdr:colOff>
      <xdr:row>26</xdr:row>
      <xdr:rowOff>194235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2B95D74-E5B8-4C4B-85CA-7199F607C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119858</xdr:colOff>
      <xdr:row>5</xdr:row>
      <xdr:rowOff>77557</xdr:rowOff>
    </xdr:from>
    <xdr:to>
      <xdr:col>4</xdr:col>
      <xdr:colOff>853440</xdr:colOff>
      <xdr:row>13</xdr:row>
      <xdr:rowOff>81280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E00CC15-52BA-A245-8284-ECFB20B13C4D}"/>
            </a:ext>
          </a:extLst>
        </xdr:cNvPr>
        <xdr:cNvSpPr txBox="1"/>
      </xdr:nvSpPr>
      <xdr:spPr>
        <a:xfrm>
          <a:off x="2748758" y="1423757"/>
          <a:ext cx="1901982" cy="1692823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solidFill>
                <a:schemeClr val="bg1"/>
              </a:solidFill>
            </a:rPr>
            <a:t>Fill the Yellow cells and 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Click "SAVE" to update computations</a:t>
          </a:r>
        </a:p>
      </xdr:txBody>
    </xdr:sp>
    <xdr:clientData/>
  </xdr:twoCellAnchor>
  <xdr:twoCellAnchor editAs="oneCell">
    <xdr:from>
      <xdr:col>6</xdr:col>
      <xdr:colOff>30480</xdr:colOff>
      <xdr:row>16</xdr:row>
      <xdr:rowOff>30480</xdr:rowOff>
    </xdr:from>
    <xdr:to>
      <xdr:col>11</xdr:col>
      <xdr:colOff>9817</xdr:colOff>
      <xdr:row>30</xdr:row>
      <xdr:rowOff>60961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1EF417-D7CC-654B-B7AD-54D2E835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8080" y="3688080"/>
          <a:ext cx="4843437" cy="2875281"/>
        </a:xfrm>
        <a:prstGeom prst="rect">
          <a:avLst/>
        </a:prstGeom>
      </xdr:spPr>
    </xdr:pic>
    <xdr:clientData/>
  </xdr:twoCellAnchor>
  <xdr:twoCellAnchor>
    <xdr:from>
      <xdr:col>6</xdr:col>
      <xdr:colOff>78911</xdr:colOff>
      <xdr:row>16</xdr:row>
      <xdr:rowOff>65738</xdr:rowOff>
    </xdr:from>
    <xdr:to>
      <xdr:col>6</xdr:col>
      <xdr:colOff>608092</xdr:colOff>
      <xdr:row>18</xdr:row>
      <xdr:rowOff>25098</xdr:rowOff>
    </xdr:to>
    <xdr:sp macro="" textlink="">
      <xdr:nvSpPr>
        <xdr:cNvPr id="5" name="Cadre 4">
          <a:extLst>
            <a:ext uri="{FF2B5EF4-FFF2-40B4-BE49-F238E27FC236}">
              <a16:creationId xmlns:a16="http://schemas.microsoft.com/office/drawing/2014/main" id="{E7EA3E7C-A97C-924B-85CC-E419CA8E23BC}"/>
            </a:ext>
          </a:extLst>
        </xdr:cNvPr>
        <xdr:cNvSpPr/>
      </xdr:nvSpPr>
      <xdr:spPr>
        <a:xfrm>
          <a:off x="5006511" y="3723338"/>
          <a:ext cx="529181" cy="365760"/>
        </a:xfrm>
        <a:prstGeom prst="frame">
          <a:avLst>
            <a:gd name="adj1" fmla="val 8766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624150</xdr:colOff>
      <xdr:row>16</xdr:row>
      <xdr:rowOff>62078</xdr:rowOff>
    </xdr:from>
    <xdr:to>
      <xdr:col>8</xdr:col>
      <xdr:colOff>86102</xdr:colOff>
      <xdr:row>18</xdr:row>
      <xdr:rowOff>21438</xdr:rowOff>
    </xdr:to>
    <xdr:sp macro="" textlink="">
      <xdr:nvSpPr>
        <xdr:cNvPr id="6" name="Cadre 5">
          <a:extLst>
            <a:ext uri="{FF2B5EF4-FFF2-40B4-BE49-F238E27FC236}">
              <a16:creationId xmlns:a16="http://schemas.microsoft.com/office/drawing/2014/main" id="{1D430F26-F57F-EB42-8E1B-3490E7178789}"/>
            </a:ext>
          </a:extLst>
        </xdr:cNvPr>
        <xdr:cNvSpPr/>
      </xdr:nvSpPr>
      <xdr:spPr>
        <a:xfrm>
          <a:off x="5551750" y="3719678"/>
          <a:ext cx="1392352" cy="365760"/>
        </a:xfrm>
        <a:prstGeom prst="frame">
          <a:avLst>
            <a:gd name="adj1" fmla="val 876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98500</xdr:colOff>
      <xdr:row>16</xdr:row>
      <xdr:rowOff>58419</xdr:rowOff>
    </xdr:from>
    <xdr:to>
      <xdr:col>9</xdr:col>
      <xdr:colOff>387457</xdr:colOff>
      <xdr:row>18</xdr:row>
      <xdr:rowOff>17779</xdr:rowOff>
    </xdr:to>
    <xdr:sp macro="" textlink="">
      <xdr:nvSpPr>
        <xdr:cNvPr id="7" name="Cadre 6">
          <a:extLst>
            <a:ext uri="{FF2B5EF4-FFF2-40B4-BE49-F238E27FC236}">
              <a16:creationId xmlns:a16="http://schemas.microsoft.com/office/drawing/2014/main" id="{84EA7026-7AFE-3A4D-AB0D-8B788D8B5614}"/>
            </a:ext>
          </a:extLst>
        </xdr:cNvPr>
        <xdr:cNvSpPr/>
      </xdr:nvSpPr>
      <xdr:spPr>
        <a:xfrm>
          <a:off x="6956500" y="3716019"/>
          <a:ext cx="898557" cy="365760"/>
        </a:xfrm>
        <a:prstGeom prst="frame">
          <a:avLst>
            <a:gd name="adj1" fmla="val 876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401577</xdr:colOff>
      <xdr:row>16</xdr:row>
      <xdr:rowOff>60141</xdr:rowOff>
    </xdr:from>
    <xdr:to>
      <xdr:col>10</xdr:col>
      <xdr:colOff>1571356</xdr:colOff>
      <xdr:row>18</xdr:row>
      <xdr:rowOff>19501</xdr:rowOff>
    </xdr:to>
    <xdr:sp macro="" textlink="">
      <xdr:nvSpPr>
        <xdr:cNvPr id="8" name="Cadre 7">
          <a:extLst>
            <a:ext uri="{FF2B5EF4-FFF2-40B4-BE49-F238E27FC236}">
              <a16:creationId xmlns:a16="http://schemas.microsoft.com/office/drawing/2014/main" id="{10ED385C-C263-DB4D-9058-AA9AFC49BC65}"/>
            </a:ext>
          </a:extLst>
        </xdr:cNvPr>
        <xdr:cNvSpPr/>
      </xdr:nvSpPr>
      <xdr:spPr>
        <a:xfrm>
          <a:off x="7869177" y="3717741"/>
          <a:ext cx="1817479" cy="365760"/>
        </a:xfrm>
        <a:prstGeom prst="frame">
          <a:avLst>
            <a:gd name="adj1" fmla="val 876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62438</xdr:colOff>
      <xdr:row>13</xdr:row>
      <xdr:rowOff>171824</xdr:rowOff>
    </xdr:from>
    <xdr:to>
      <xdr:col>4</xdr:col>
      <xdr:colOff>881530</xdr:colOff>
      <xdr:row>26</xdr:row>
      <xdr:rowOff>194235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EB680F6-483B-5141-A6D4-661DDC18C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643467</xdr:colOff>
      <xdr:row>0</xdr:row>
      <xdr:rowOff>34017</xdr:rowOff>
    </xdr:from>
    <xdr:to>
      <xdr:col>18</xdr:col>
      <xdr:colOff>315912</xdr:colOff>
      <xdr:row>3</xdr:row>
      <xdr:rowOff>338667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EEAA41-BE68-BD49-A708-C1D175C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6667" y="34017"/>
          <a:ext cx="4845578" cy="931183"/>
        </a:xfrm>
        <a:prstGeom prst="rect">
          <a:avLst/>
        </a:prstGeom>
      </xdr:spPr>
    </xdr:pic>
    <xdr:clientData/>
  </xdr:twoCellAnchor>
  <xdr:twoCellAnchor editAs="oneCell">
    <xdr:from>
      <xdr:col>13</xdr:col>
      <xdr:colOff>211566</xdr:colOff>
      <xdr:row>9</xdr:row>
      <xdr:rowOff>161351</xdr:rowOff>
    </xdr:from>
    <xdr:to>
      <xdr:col>13</xdr:col>
      <xdr:colOff>506388</xdr:colOff>
      <xdr:row>11</xdr:row>
      <xdr:rowOff>56792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1B516C6-B386-0C44-BCA9-76455B0A9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5837666" y="2472751"/>
          <a:ext cx="294822" cy="301841"/>
        </a:xfrm>
        <a:prstGeom prst="rect">
          <a:avLst/>
        </a:prstGeom>
      </xdr:spPr>
    </xdr:pic>
    <xdr:clientData/>
  </xdr:twoCellAnchor>
  <xdr:twoCellAnchor>
    <xdr:from>
      <xdr:col>15</xdr:col>
      <xdr:colOff>143098</xdr:colOff>
      <xdr:row>3</xdr:row>
      <xdr:rowOff>278341</xdr:rowOff>
    </xdr:from>
    <xdr:to>
      <xdr:col>17</xdr:col>
      <xdr:colOff>762001</xdr:colOff>
      <xdr:row>5</xdr:row>
      <xdr:rowOff>67786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ECA3854-3BD9-EC4B-AD1B-6C725C624BF9}"/>
            </a:ext>
          </a:extLst>
        </xdr:cNvPr>
        <xdr:cNvSpPr txBox="1"/>
      </xdr:nvSpPr>
      <xdr:spPr>
        <a:xfrm>
          <a:off x="7509098" y="1103841"/>
          <a:ext cx="2295303" cy="399045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txBody>
        <a:bodyPr wrap="square" rtlCol="0">
          <a:spAutoFit/>
        </a:bodyPr>
        <a:lstStyle>
          <a:defPPr>
            <a:defRPr lang="fr-FR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5pPr>
          <a:lvl6pPr marL="2286000" algn="l" defTabSz="457200" rtl="0" eaLnBrk="1" latinLnBrk="0" hangingPunct="1"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6pPr>
          <a:lvl7pPr marL="2743200" algn="l" defTabSz="457200" rtl="0" eaLnBrk="1" latinLnBrk="0" hangingPunct="1"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7pPr>
          <a:lvl8pPr marL="3200400" algn="l" defTabSz="457200" rtl="0" eaLnBrk="1" latinLnBrk="0" hangingPunct="1"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8pPr>
          <a:lvl9pPr marL="3657600" algn="l" defTabSz="457200" rtl="0" eaLnBrk="1" latinLnBrk="0" hangingPunct="1">
            <a:defRPr kern="1200">
              <a:solidFill>
                <a:schemeClr val="tx1"/>
              </a:solidFill>
              <a:latin typeface="Arial" charset="0"/>
              <a:ea typeface="ＭＳ Ｐゴシック" charset="0"/>
              <a:cs typeface="Arial" charset="0"/>
            </a:defRPr>
          </a:lvl9pPr>
        </a:lstStyle>
        <a:p>
          <a:pPr algn="ctr"/>
          <a:r>
            <a:rPr lang="fr-FR" b="1"/>
            <a:t>iPhone / iPad</a:t>
          </a:r>
        </a:p>
        <a:p>
          <a:pPr algn="ctr"/>
          <a:r>
            <a:rPr lang="fr-FR" sz="1000"/>
            <a:t>(10m away from the 15m mark)</a:t>
          </a:r>
        </a:p>
      </xdr:txBody>
    </xdr:sp>
    <xdr:clientData/>
  </xdr:twoCellAnchor>
  <xdr:twoCellAnchor>
    <xdr:from>
      <xdr:col>14</xdr:col>
      <xdr:colOff>294821</xdr:colOff>
      <xdr:row>9</xdr:row>
      <xdr:rowOff>191407</xdr:rowOff>
    </xdr:from>
    <xdr:to>
      <xdr:col>14</xdr:col>
      <xdr:colOff>572633</xdr:colOff>
      <xdr:row>10</xdr:row>
      <xdr:rowOff>236763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994EB4A9-B21C-AD4C-B785-240FF18FF733}"/>
            </a:ext>
          </a:extLst>
        </xdr:cNvPr>
        <xdr:cNvSpPr/>
      </xdr:nvSpPr>
      <xdr:spPr>
        <a:xfrm>
          <a:off x="6746421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1</a:t>
          </a:r>
        </a:p>
      </xdr:txBody>
    </xdr:sp>
    <xdr:clientData/>
  </xdr:twoCellAnchor>
  <xdr:twoCellAnchor>
    <xdr:from>
      <xdr:col>15</xdr:col>
      <xdr:colOff>288472</xdr:colOff>
      <xdr:row>9</xdr:row>
      <xdr:rowOff>191407</xdr:rowOff>
    </xdr:from>
    <xdr:to>
      <xdr:col>15</xdr:col>
      <xdr:colOff>566284</xdr:colOff>
      <xdr:row>10</xdr:row>
      <xdr:rowOff>236763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D6D5725B-880E-1B43-B231-EE767650F266}"/>
            </a:ext>
          </a:extLst>
        </xdr:cNvPr>
        <xdr:cNvSpPr/>
      </xdr:nvSpPr>
      <xdr:spPr>
        <a:xfrm>
          <a:off x="7654472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2</a:t>
          </a:r>
        </a:p>
      </xdr:txBody>
    </xdr:sp>
    <xdr:clientData/>
  </xdr:twoCellAnchor>
  <xdr:twoCellAnchor>
    <xdr:from>
      <xdr:col>16</xdr:col>
      <xdr:colOff>287791</xdr:colOff>
      <xdr:row>9</xdr:row>
      <xdr:rowOff>191407</xdr:rowOff>
    </xdr:from>
    <xdr:to>
      <xdr:col>16</xdr:col>
      <xdr:colOff>565603</xdr:colOff>
      <xdr:row>10</xdr:row>
      <xdr:rowOff>236763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C7E1694A-67CB-3B41-AB85-E1D14976B818}"/>
            </a:ext>
          </a:extLst>
        </xdr:cNvPr>
        <xdr:cNvSpPr/>
      </xdr:nvSpPr>
      <xdr:spPr>
        <a:xfrm>
          <a:off x="8491991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3</a:t>
          </a:r>
        </a:p>
      </xdr:txBody>
    </xdr:sp>
    <xdr:clientData/>
  </xdr:twoCellAnchor>
  <xdr:twoCellAnchor>
    <xdr:from>
      <xdr:col>17</xdr:col>
      <xdr:colOff>283482</xdr:colOff>
      <xdr:row>9</xdr:row>
      <xdr:rowOff>191407</xdr:rowOff>
    </xdr:from>
    <xdr:to>
      <xdr:col>17</xdr:col>
      <xdr:colOff>561294</xdr:colOff>
      <xdr:row>10</xdr:row>
      <xdr:rowOff>236763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2BE85B14-FD02-1D41-9848-DDE4E50C9156}"/>
            </a:ext>
          </a:extLst>
        </xdr:cNvPr>
        <xdr:cNvSpPr/>
      </xdr:nvSpPr>
      <xdr:spPr>
        <a:xfrm>
          <a:off x="9325882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4</a:t>
          </a:r>
        </a:p>
      </xdr:txBody>
    </xdr:sp>
    <xdr:clientData/>
  </xdr:twoCellAnchor>
  <xdr:twoCellAnchor>
    <xdr:from>
      <xdr:col>18</xdr:col>
      <xdr:colOff>272143</xdr:colOff>
      <xdr:row>9</xdr:row>
      <xdr:rowOff>191407</xdr:rowOff>
    </xdr:from>
    <xdr:to>
      <xdr:col>18</xdr:col>
      <xdr:colOff>549955</xdr:colOff>
      <xdr:row>10</xdr:row>
      <xdr:rowOff>236763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9DB25DC4-3F8F-F644-AC47-E1536D83BF7E}"/>
            </a:ext>
          </a:extLst>
        </xdr:cNvPr>
        <xdr:cNvSpPr/>
      </xdr:nvSpPr>
      <xdr:spPr>
        <a:xfrm>
          <a:off x="10152743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5</a:t>
          </a:r>
        </a:p>
      </xdr:txBody>
    </xdr:sp>
    <xdr:clientData/>
  </xdr:twoCellAnchor>
  <xdr:twoCellAnchor>
    <xdr:from>
      <xdr:col>19</xdr:col>
      <xdr:colOff>277813</xdr:colOff>
      <xdr:row>9</xdr:row>
      <xdr:rowOff>191407</xdr:rowOff>
    </xdr:from>
    <xdr:to>
      <xdr:col>19</xdr:col>
      <xdr:colOff>555625</xdr:colOff>
      <xdr:row>10</xdr:row>
      <xdr:rowOff>236763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9D64CD86-8E4A-1144-AE11-0EC9145A258A}"/>
            </a:ext>
          </a:extLst>
        </xdr:cNvPr>
        <xdr:cNvSpPr/>
      </xdr:nvSpPr>
      <xdr:spPr>
        <a:xfrm>
          <a:off x="10996613" y="2502807"/>
          <a:ext cx="277812" cy="210456"/>
        </a:xfrm>
        <a:prstGeom prst="ellips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/>
            <a:t>6</a:t>
          </a:r>
        </a:p>
      </xdr:txBody>
    </xdr:sp>
    <xdr:clientData/>
  </xdr:twoCellAnchor>
  <xdr:twoCellAnchor>
    <xdr:from>
      <xdr:col>13</xdr:col>
      <xdr:colOff>410882</xdr:colOff>
      <xdr:row>5</xdr:row>
      <xdr:rowOff>126366</xdr:rowOff>
    </xdr:from>
    <xdr:to>
      <xdr:col>16</xdr:col>
      <xdr:colOff>289685</xdr:colOff>
      <xdr:row>8</xdr:row>
      <xdr:rowOff>59764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10A3D5B4-978E-BF48-81B4-A35D2EFC685F}"/>
            </a:ext>
          </a:extLst>
        </xdr:cNvPr>
        <xdr:cNvCxnSpPr>
          <a:stCxn id="19" idx="2"/>
        </xdr:cNvCxnSpPr>
      </xdr:nvCxnSpPr>
      <xdr:spPr>
        <a:xfrm flipH="1">
          <a:off x="6036982" y="1561466"/>
          <a:ext cx="2456903" cy="59379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493059</xdr:colOff>
      <xdr:row>5</xdr:row>
      <xdr:rowOff>195675</xdr:rowOff>
    </xdr:from>
    <xdr:to>
      <xdr:col>16</xdr:col>
      <xdr:colOff>321236</xdr:colOff>
      <xdr:row>8</xdr:row>
      <xdr:rowOff>67235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02291BE5-1DF7-0346-AC5C-0762857083D6}"/>
            </a:ext>
          </a:extLst>
        </xdr:cNvPr>
        <xdr:cNvCxnSpPr>
          <a:stCxn id="19" idx="3"/>
        </xdr:cNvCxnSpPr>
      </xdr:nvCxnSpPr>
      <xdr:spPr>
        <a:xfrm flipH="1">
          <a:off x="6944659" y="1630775"/>
          <a:ext cx="1580777" cy="531960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440765</xdr:colOff>
      <xdr:row>5</xdr:row>
      <xdr:rowOff>195675</xdr:rowOff>
    </xdr:from>
    <xdr:to>
      <xdr:col>16</xdr:col>
      <xdr:colOff>321236</xdr:colOff>
      <xdr:row>8</xdr:row>
      <xdr:rowOff>44823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883AB922-CA9A-8749-9594-58F325D29406}"/>
            </a:ext>
          </a:extLst>
        </xdr:cNvPr>
        <xdr:cNvCxnSpPr>
          <a:stCxn id="19" idx="3"/>
        </xdr:cNvCxnSpPr>
      </xdr:nvCxnSpPr>
      <xdr:spPr>
        <a:xfrm flipH="1">
          <a:off x="7806765" y="1630775"/>
          <a:ext cx="718671" cy="50954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410882</xdr:colOff>
      <xdr:row>5</xdr:row>
      <xdr:rowOff>177760</xdr:rowOff>
    </xdr:from>
    <xdr:to>
      <xdr:col>16</xdr:col>
      <xdr:colOff>412350</xdr:colOff>
      <xdr:row>8</xdr:row>
      <xdr:rowOff>52294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9C6B1236-AF0B-4140-BAC7-1F77E13358AB}"/>
            </a:ext>
          </a:extLst>
        </xdr:cNvPr>
        <xdr:cNvCxnSpPr/>
      </xdr:nvCxnSpPr>
      <xdr:spPr>
        <a:xfrm flipH="1">
          <a:off x="8615082" y="1612860"/>
          <a:ext cx="1468" cy="534934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473580</xdr:colOff>
      <xdr:row>5</xdr:row>
      <xdr:rowOff>195675</xdr:rowOff>
    </xdr:from>
    <xdr:to>
      <xdr:col>17</xdr:col>
      <xdr:colOff>366059</xdr:colOff>
      <xdr:row>8</xdr:row>
      <xdr:rowOff>82176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5EB94AA2-AE9B-0E48-AA2C-22FF066219CB}"/>
            </a:ext>
          </a:extLst>
        </xdr:cNvPr>
        <xdr:cNvCxnSpPr>
          <a:stCxn id="19" idx="5"/>
        </xdr:cNvCxnSpPr>
      </xdr:nvCxnSpPr>
      <xdr:spPr>
        <a:xfrm>
          <a:off x="8677780" y="1630775"/>
          <a:ext cx="730679" cy="546901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473580</xdr:colOff>
      <xdr:row>5</xdr:row>
      <xdr:rowOff>195675</xdr:rowOff>
    </xdr:from>
    <xdr:to>
      <xdr:col>18</xdr:col>
      <xdr:colOff>418353</xdr:colOff>
      <xdr:row>8</xdr:row>
      <xdr:rowOff>74706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7A441147-AFBA-8349-AC86-43D925DD937F}"/>
            </a:ext>
          </a:extLst>
        </xdr:cNvPr>
        <xdr:cNvCxnSpPr>
          <a:stCxn id="19" idx="5"/>
        </xdr:cNvCxnSpPr>
      </xdr:nvCxnSpPr>
      <xdr:spPr>
        <a:xfrm>
          <a:off x="8677780" y="1630775"/>
          <a:ext cx="1621173" cy="539431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505131</xdr:colOff>
      <xdr:row>5</xdr:row>
      <xdr:rowOff>126366</xdr:rowOff>
    </xdr:from>
    <xdr:to>
      <xdr:col>19</xdr:col>
      <xdr:colOff>418353</xdr:colOff>
      <xdr:row>8</xdr:row>
      <xdr:rowOff>52294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7FE12B5D-7DE1-D645-8FFE-C79D47805C82}"/>
            </a:ext>
          </a:extLst>
        </xdr:cNvPr>
        <xdr:cNvCxnSpPr>
          <a:stCxn id="19" idx="6"/>
        </xdr:cNvCxnSpPr>
      </xdr:nvCxnSpPr>
      <xdr:spPr>
        <a:xfrm>
          <a:off x="8709331" y="1561466"/>
          <a:ext cx="2427822" cy="586328"/>
        </a:xfrm>
        <a:prstGeom prst="line">
          <a:avLst/>
        </a:prstGeom>
        <a:ln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289685</xdr:colOff>
      <xdr:row>5</xdr:row>
      <xdr:rowOff>28347</xdr:rowOff>
    </xdr:from>
    <xdr:to>
      <xdr:col>16</xdr:col>
      <xdr:colOff>505131</xdr:colOff>
      <xdr:row>5</xdr:row>
      <xdr:rowOff>224384</xdr:rowOff>
    </xdr:to>
    <xdr:sp macro="" textlink="">
      <xdr:nvSpPr>
        <xdr:cNvPr id="19" name="Sourire 18">
          <a:extLst>
            <a:ext uri="{FF2B5EF4-FFF2-40B4-BE49-F238E27FC236}">
              <a16:creationId xmlns:a16="http://schemas.microsoft.com/office/drawing/2014/main" id="{5F6E2809-677E-DA42-B705-B359CA0242E6}"/>
            </a:ext>
          </a:extLst>
        </xdr:cNvPr>
        <xdr:cNvSpPr/>
      </xdr:nvSpPr>
      <xdr:spPr>
        <a:xfrm>
          <a:off x="8493885" y="1463447"/>
          <a:ext cx="215446" cy="196037"/>
        </a:xfrm>
        <a:prstGeom prst="smileyFac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119858</xdr:colOff>
      <xdr:row>5</xdr:row>
      <xdr:rowOff>77557</xdr:rowOff>
    </xdr:from>
    <xdr:to>
      <xdr:col>4</xdr:col>
      <xdr:colOff>853440</xdr:colOff>
      <xdr:row>13</xdr:row>
      <xdr:rowOff>81280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4C7C6696-F528-2F43-8744-C6BD0F19F8FB}"/>
            </a:ext>
          </a:extLst>
        </xdr:cNvPr>
        <xdr:cNvSpPr txBox="1"/>
      </xdr:nvSpPr>
      <xdr:spPr>
        <a:xfrm>
          <a:off x="2747110" y="1415420"/>
          <a:ext cx="1906635" cy="1700287"/>
        </a:xfrm>
        <a:prstGeom prst="rect">
          <a:avLst/>
        </a:prstGeom>
        <a:solidFill>
          <a:srgbClr val="C0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>
              <a:solidFill>
                <a:schemeClr val="bg1"/>
              </a:solidFill>
            </a:rPr>
            <a:t>Fill the Yellow cells and </a:t>
          </a:r>
        </a:p>
        <a:p>
          <a:pPr algn="ctr"/>
          <a:r>
            <a:rPr lang="fr-FR" sz="1400" b="1">
              <a:solidFill>
                <a:schemeClr val="bg1"/>
              </a:solidFill>
            </a:rPr>
            <a:t>Click "SAVE" to update computations</a:t>
          </a:r>
        </a:p>
      </xdr:txBody>
    </xdr:sp>
    <xdr:clientData/>
  </xdr:twoCellAnchor>
  <xdr:twoCellAnchor editAs="oneCell">
    <xdr:from>
      <xdr:col>6</xdr:col>
      <xdr:colOff>30480</xdr:colOff>
      <xdr:row>16</xdr:row>
      <xdr:rowOff>30480</xdr:rowOff>
    </xdr:from>
    <xdr:to>
      <xdr:col>11</xdr:col>
      <xdr:colOff>9817</xdr:colOff>
      <xdr:row>30</xdr:row>
      <xdr:rowOff>60960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23168FD3-9439-660B-8296-4EAF57C44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7920" y="3688080"/>
          <a:ext cx="4845977" cy="2875280"/>
        </a:xfrm>
        <a:prstGeom prst="rect">
          <a:avLst/>
        </a:prstGeom>
      </xdr:spPr>
    </xdr:pic>
    <xdr:clientData/>
  </xdr:twoCellAnchor>
  <xdr:twoCellAnchor>
    <xdr:from>
      <xdr:col>6</xdr:col>
      <xdr:colOff>78911</xdr:colOff>
      <xdr:row>16</xdr:row>
      <xdr:rowOff>65738</xdr:rowOff>
    </xdr:from>
    <xdr:to>
      <xdr:col>6</xdr:col>
      <xdr:colOff>608092</xdr:colOff>
      <xdr:row>18</xdr:row>
      <xdr:rowOff>25098</xdr:rowOff>
    </xdr:to>
    <xdr:sp macro="" textlink="">
      <xdr:nvSpPr>
        <xdr:cNvPr id="25" name="Cadre 24">
          <a:extLst>
            <a:ext uri="{FF2B5EF4-FFF2-40B4-BE49-F238E27FC236}">
              <a16:creationId xmlns:a16="http://schemas.microsoft.com/office/drawing/2014/main" id="{9BA6D1B4-2F5A-F47E-8291-4032FB3165A1}"/>
            </a:ext>
          </a:extLst>
        </xdr:cNvPr>
        <xdr:cNvSpPr/>
      </xdr:nvSpPr>
      <xdr:spPr>
        <a:xfrm>
          <a:off x="5002852" y="3741204"/>
          <a:ext cx="529181" cy="368343"/>
        </a:xfrm>
        <a:prstGeom prst="frame">
          <a:avLst>
            <a:gd name="adj1" fmla="val 8766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624150</xdr:colOff>
      <xdr:row>16</xdr:row>
      <xdr:rowOff>62078</xdr:rowOff>
    </xdr:from>
    <xdr:to>
      <xdr:col>8</xdr:col>
      <xdr:colOff>86102</xdr:colOff>
      <xdr:row>18</xdr:row>
      <xdr:rowOff>21438</xdr:rowOff>
    </xdr:to>
    <xdr:sp macro="" textlink="">
      <xdr:nvSpPr>
        <xdr:cNvPr id="26" name="Cadre 25">
          <a:extLst>
            <a:ext uri="{FF2B5EF4-FFF2-40B4-BE49-F238E27FC236}">
              <a16:creationId xmlns:a16="http://schemas.microsoft.com/office/drawing/2014/main" id="{420852E5-3A2A-FD44-83DC-9529B853AFAC}"/>
            </a:ext>
          </a:extLst>
        </xdr:cNvPr>
        <xdr:cNvSpPr/>
      </xdr:nvSpPr>
      <xdr:spPr>
        <a:xfrm>
          <a:off x="5548091" y="3737544"/>
          <a:ext cx="1393858" cy="368343"/>
        </a:xfrm>
        <a:prstGeom prst="frame">
          <a:avLst>
            <a:gd name="adj1" fmla="val 876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98500</xdr:colOff>
      <xdr:row>16</xdr:row>
      <xdr:rowOff>58419</xdr:rowOff>
    </xdr:from>
    <xdr:to>
      <xdr:col>9</xdr:col>
      <xdr:colOff>387457</xdr:colOff>
      <xdr:row>18</xdr:row>
      <xdr:rowOff>17779</xdr:rowOff>
    </xdr:to>
    <xdr:sp macro="" textlink="">
      <xdr:nvSpPr>
        <xdr:cNvPr id="27" name="Cadre 26">
          <a:extLst>
            <a:ext uri="{FF2B5EF4-FFF2-40B4-BE49-F238E27FC236}">
              <a16:creationId xmlns:a16="http://schemas.microsoft.com/office/drawing/2014/main" id="{72F1DD3C-1C54-B24A-A2B8-9114BDBA3A16}"/>
            </a:ext>
          </a:extLst>
        </xdr:cNvPr>
        <xdr:cNvSpPr/>
      </xdr:nvSpPr>
      <xdr:spPr>
        <a:xfrm>
          <a:off x="6954347" y="3733885"/>
          <a:ext cx="897051" cy="368343"/>
        </a:xfrm>
        <a:prstGeom prst="frame">
          <a:avLst>
            <a:gd name="adj1" fmla="val 876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401577</xdr:colOff>
      <xdr:row>16</xdr:row>
      <xdr:rowOff>60141</xdr:rowOff>
    </xdr:from>
    <xdr:to>
      <xdr:col>10</xdr:col>
      <xdr:colOff>1571356</xdr:colOff>
      <xdr:row>18</xdr:row>
      <xdr:rowOff>19501</xdr:rowOff>
    </xdr:to>
    <xdr:sp macro="" textlink="">
      <xdr:nvSpPr>
        <xdr:cNvPr id="28" name="Cadre 27">
          <a:extLst>
            <a:ext uri="{FF2B5EF4-FFF2-40B4-BE49-F238E27FC236}">
              <a16:creationId xmlns:a16="http://schemas.microsoft.com/office/drawing/2014/main" id="{19E81A2C-8A94-A84B-A2BF-BCC601409190}"/>
            </a:ext>
          </a:extLst>
        </xdr:cNvPr>
        <xdr:cNvSpPr/>
      </xdr:nvSpPr>
      <xdr:spPr>
        <a:xfrm>
          <a:off x="7865518" y="3735607"/>
          <a:ext cx="1815541" cy="368343"/>
        </a:xfrm>
        <a:prstGeom prst="frame">
          <a:avLst>
            <a:gd name="adj1" fmla="val 876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38778</xdr:colOff>
      <xdr:row>16</xdr:row>
      <xdr:rowOff>9695</xdr:rowOff>
    </xdr:from>
    <xdr:to>
      <xdr:col>11</xdr:col>
      <xdr:colOff>18115</xdr:colOff>
      <xdr:row>30</xdr:row>
      <xdr:rowOff>40175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DFBED84E-D709-6A40-B2C2-A0A97B09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63663" y="3664580"/>
          <a:ext cx="4846055" cy="2880710"/>
        </a:xfrm>
        <a:prstGeom prst="rect">
          <a:avLst/>
        </a:prstGeom>
      </xdr:spPr>
    </xdr:pic>
    <xdr:clientData/>
  </xdr:twoCellAnchor>
  <xdr:twoCellAnchor>
    <xdr:from>
      <xdr:col>6</xdr:col>
      <xdr:colOff>87209</xdr:colOff>
      <xdr:row>16</xdr:row>
      <xdr:rowOff>44953</xdr:rowOff>
    </xdr:from>
    <xdr:to>
      <xdr:col>6</xdr:col>
      <xdr:colOff>616390</xdr:colOff>
      <xdr:row>18</xdr:row>
      <xdr:rowOff>4312</xdr:rowOff>
    </xdr:to>
    <xdr:sp macro="" textlink="">
      <xdr:nvSpPr>
        <xdr:cNvPr id="35" name="Cadre 34">
          <a:extLst>
            <a:ext uri="{FF2B5EF4-FFF2-40B4-BE49-F238E27FC236}">
              <a16:creationId xmlns:a16="http://schemas.microsoft.com/office/drawing/2014/main" id="{0F2D606C-DD58-294E-8CCD-55E7EE3A91E8}"/>
            </a:ext>
          </a:extLst>
        </xdr:cNvPr>
        <xdr:cNvSpPr/>
      </xdr:nvSpPr>
      <xdr:spPr>
        <a:xfrm>
          <a:off x="5012094" y="3699838"/>
          <a:ext cx="529181" cy="366535"/>
        </a:xfrm>
        <a:prstGeom prst="frame">
          <a:avLst>
            <a:gd name="adj1" fmla="val 8766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632448</xdr:colOff>
      <xdr:row>16</xdr:row>
      <xdr:rowOff>41293</xdr:rowOff>
    </xdr:from>
    <xdr:to>
      <xdr:col>8</xdr:col>
      <xdr:colOff>94400</xdr:colOff>
      <xdr:row>18</xdr:row>
      <xdr:rowOff>652</xdr:rowOff>
    </xdr:to>
    <xdr:sp macro="" textlink="">
      <xdr:nvSpPr>
        <xdr:cNvPr id="36" name="Cadre 35">
          <a:extLst>
            <a:ext uri="{FF2B5EF4-FFF2-40B4-BE49-F238E27FC236}">
              <a16:creationId xmlns:a16="http://schemas.microsoft.com/office/drawing/2014/main" id="{357DF1F7-0F3A-1646-8FB5-19AC3454889F}"/>
            </a:ext>
          </a:extLst>
        </xdr:cNvPr>
        <xdr:cNvSpPr/>
      </xdr:nvSpPr>
      <xdr:spPr>
        <a:xfrm>
          <a:off x="5557333" y="3696178"/>
          <a:ext cx="1391189" cy="366535"/>
        </a:xfrm>
        <a:prstGeom prst="frame">
          <a:avLst>
            <a:gd name="adj1" fmla="val 8766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106798</xdr:colOff>
      <xdr:row>16</xdr:row>
      <xdr:rowOff>37634</xdr:rowOff>
    </xdr:from>
    <xdr:to>
      <xdr:col>9</xdr:col>
      <xdr:colOff>395755</xdr:colOff>
      <xdr:row>17</xdr:row>
      <xdr:rowOff>200581</xdr:rowOff>
    </xdr:to>
    <xdr:sp macro="" textlink="">
      <xdr:nvSpPr>
        <xdr:cNvPr id="37" name="Cadre 36">
          <a:extLst>
            <a:ext uri="{FF2B5EF4-FFF2-40B4-BE49-F238E27FC236}">
              <a16:creationId xmlns:a16="http://schemas.microsoft.com/office/drawing/2014/main" id="{31F12C45-F975-7040-816C-AFEA4B22B805}"/>
            </a:ext>
          </a:extLst>
        </xdr:cNvPr>
        <xdr:cNvSpPr/>
      </xdr:nvSpPr>
      <xdr:spPr>
        <a:xfrm>
          <a:off x="6960920" y="3692519"/>
          <a:ext cx="899720" cy="366535"/>
        </a:xfrm>
        <a:prstGeom prst="frame">
          <a:avLst>
            <a:gd name="adj1" fmla="val 8766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409875</xdr:colOff>
      <xdr:row>16</xdr:row>
      <xdr:rowOff>39356</xdr:rowOff>
    </xdr:from>
    <xdr:to>
      <xdr:col>10</xdr:col>
      <xdr:colOff>1579654</xdr:colOff>
      <xdr:row>17</xdr:row>
      <xdr:rowOff>202303</xdr:rowOff>
    </xdr:to>
    <xdr:sp macro="" textlink="">
      <xdr:nvSpPr>
        <xdr:cNvPr id="38" name="Cadre 37">
          <a:extLst>
            <a:ext uri="{FF2B5EF4-FFF2-40B4-BE49-F238E27FC236}">
              <a16:creationId xmlns:a16="http://schemas.microsoft.com/office/drawing/2014/main" id="{53A0F714-E2DF-A349-9381-A20BAF82B582}"/>
            </a:ext>
          </a:extLst>
        </xdr:cNvPr>
        <xdr:cNvSpPr/>
      </xdr:nvSpPr>
      <xdr:spPr>
        <a:xfrm>
          <a:off x="7874760" y="3694241"/>
          <a:ext cx="1819321" cy="366535"/>
        </a:xfrm>
        <a:prstGeom prst="frame">
          <a:avLst>
            <a:gd name="adj1" fmla="val 876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an-Benoit Morin" id="{40BC3670-4F70-044E-93C5-BCD598F5A885}" userId="S::jean-benoit.morin@unice.fr::f162e1af-7d0e-44e5-bd4f-5e93bad69c90" providerId="AD"/>
</personList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2-07-13T19:22:40.45" personId="{40BC3670-4F70-044E-93C5-BCD598F5A885}" id="{1E95B57E-A6D3-8F4B-B7A4-154CEE66EA5E}">
    <text>« Load » means either load + sled or horizontal load in the case of 1080 Sprint or Exergenie devices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4ACA-B072-F542-AF90-9DB25ADAF39C}">
  <dimension ref="A1:L16"/>
  <sheetViews>
    <sheetView tabSelected="1" zoomScale="259" zoomScaleNormal="120" zoomScalePageLayoutView="160" workbookViewId="0">
      <selection activeCell="B7" sqref="B7:E7"/>
    </sheetView>
  </sheetViews>
  <sheetFormatPr baseColWidth="10" defaultRowHeight="16" x14ac:dyDescent="0.2"/>
  <cols>
    <col min="1" max="1" width="12.83203125" customWidth="1"/>
    <col min="4" max="4" width="15.33203125" customWidth="1"/>
    <col min="5" max="5" width="12" customWidth="1"/>
    <col min="6" max="6" width="2.83203125" style="29" customWidth="1"/>
    <col min="7" max="7" width="10.1640625" customWidth="1"/>
    <col min="8" max="8" width="15.1640625" bestFit="1" customWidth="1"/>
    <col min="9" max="9" width="8" customWidth="1"/>
    <col min="10" max="10" width="8.5" customWidth="1"/>
    <col min="11" max="11" width="22" customWidth="1"/>
    <col min="12" max="12" width="3" style="29" customWidth="1"/>
  </cols>
  <sheetData>
    <row r="1" spans="1:12" x14ac:dyDescent="0.2">
      <c r="A1" s="1" t="s">
        <v>2</v>
      </c>
      <c r="B1" s="6">
        <v>90</v>
      </c>
    </row>
    <row r="2" spans="1:12" x14ac:dyDescent="0.2">
      <c r="A2" s="1" t="s">
        <v>6</v>
      </c>
      <c r="B2" s="6">
        <v>8.5</v>
      </c>
    </row>
    <row r="3" spans="1:12" ht="17" thickBot="1" x14ac:dyDescent="0.25"/>
    <row r="4" spans="1:12" ht="40" customHeight="1" thickBot="1" x14ac:dyDescent="0.25">
      <c r="A4" s="67" t="s">
        <v>3</v>
      </c>
      <c r="B4" s="68" t="s">
        <v>4</v>
      </c>
      <c r="C4" s="66" t="s">
        <v>0</v>
      </c>
      <c r="D4" s="5" t="s">
        <v>5</v>
      </c>
      <c r="E4" s="7" t="s">
        <v>1</v>
      </c>
      <c r="F4" s="30"/>
      <c r="G4" s="35" t="s">
        <v>32</v>
      </c>
      <c r="H4" s="36" t="s">
        <v>33</v>
      </c>
      <c r="I4" s="36" t="s">
        <v>4</v>
      </c>
      <c r="J4" s="36" t="s">
        <v>3</v>
      </c>
      <c r="K4" s="37" t="s">
        <v>34</v>
      </c>
      <c r="L4" s="30"/>
    </row>
    <row r="5" spans="1:12" ht="17" thickBot="1" x14ac:dyDescent="0.25">
      <c r="A5" s="14" t="s">
        <v>26</v>
      </c>
      <c r="B5" s="26">
        <v>0</v>
      </c>
      <c r="C5" s="22">
        <v>8.51</v>
      </c>
      <c r="D5" s="9">
        <f>SLOPE(C5:C9,B5:B9)</f>
        <v>-9.6394823954258177E-2</v>
      </c>
      <c r="E5" s="8">
        <f>INTERCEPT(C5:C9,B5:B9)</f>
        <v>8.586587421005115</v>
      </c>
      <c r="F5" s="31"/>
      <c r="G5" s="71">
        <f>$B$2-($B$2*H5/100)</f>
        <v>7.65</v>
      </c>
      <c r="H5" s="42">
        <v>10</v>
      </c>
      <c r="I5" s="78">
        <f>(G5-$E$5)/$D$5</f>
        <v>9.7161588411588298</v>
      </c>
      <c r="J5" s="58">
        <f>I5/$B$1</f>
        <v>0.10795732045732033</v>
      </c>
      <c r="K5" s="43" t="s">
        <v>35</v>
      </c>
      <c r="L5" s="31"/>
    </row>
    <row r="6" spans="1:12" ht="19" customHeight="1" thickBot="1" x14ac:dyDescent="0.25">
      <c r="A6" s="15" t="s">
        <v>27</v>
      </c>
      <c r="B6" s="27">
        <v>19</v>
      </c>
      <c r="C6" s="23">
        <v>6.85</v>
      </c>
      <c r="D6" s="86"/>
      <c r="E6" s="87"/>
      <c r="F6" s="32"/>
      <c r="G6" s="72">
        <f t="shared" ref="G6:G14" si="0">$B$2-($B$2*H6/100)</f>
        <v>6.8</v>
      </c>
      <c r="H6" s="40">
        <v>20</v>
      </c>
      <c r="I6" s="79">
        <f t="shared" ref="I6:I14" si="1">(G6-$E$5)/$D$5</f>
        <v>18.534059690309686</v>
      </c>
      <c r="J6" s="59">
        <f t="shared" ref="J6:J14" si="2">I6/$B$1</f>
        <v>0.20593399655899652</v>
      </c>
      <c r="K6" s="88" t="s">
        <v>36</v>
      </c>
      <c r="L6" s="32"/>
    </row>
    <row r="7" spans="1:12" ht="17" thickBot="1" x14ac:dyDescent="0.25">
      <c r="A7" s="13" t="s">
        <v>28</v>
      </c>
      <c r="B7" s="27">
        <v>29</v>
      </c>
      <c r="C7" s="23">
        <v>5.9</v>
      </c>
      <c r="D7" s="89"/>
      <c r="E7" s="90"/>
      <c r="F7" s="33"/>
      <c r="G7" s="73">
        <f t="shared" si="0"/>
        <v>6.375</v>
      </c>
      <c r="H7" s="69">
        <v>25</v>
      </c>
      <c r="I7" s="80">
        <f t="shared" si="1"/>
        <v>22.943010114885112</v>
      </c>
      <c r="J7" s="70">
        <f t="shared" si="2"/>
        <v>0.2549223346098346</v>
      </c>
      <c r="K7" s="88"/>
      <c r="L7" s="33"/>
    </row>
    <row r="8" spans="1:12" x14ac:dyDescent="0.2">
      <c r="A8" s="16" t="s">
        <v>29</v>
      </c>
      <c r="B8" s="27">
        <v>39</v>
      </c>
      <c r="C8" s="23">
        <v>4.7</v>
      </c>
      <c r="G8" s="72">
        <f t="shared" si="0"/>
        <v>5.95</v>
      </c>
      <c r="H8" s="39">
        <v>30</v>
      </c>
      <c r="I8" s="79">
        <f t="shared" si="1"/>
        <v>27.351960539460535</v>
      </c>
      <c r="J8" s="60">
        <f t="shared" si="2"/>
        <v>0.30391067266067262</v>
      </c>
      <c r="K8" s="88"/>
    </row>
    <row r="9" spans="1:12" ht="17" thickBot="1" x14ac:dyDescent="0.25">
      <c r="A9" s="25" t="s">
        <v>30</v>
      </c>
      <c r="B9" s="28"/>
      <c r="C9" s="24"/>
      <c r="G9" s="74">
        <f t="shared" si="0"/>
        <v>5.0999999999999996</v>
      </c>
      <c r="H9" s="45">
        <v>40</v>
      </c>
      <c r="I9" s="81">
        <f t="shared" si="1"/>
        <v>36.169861388611395</v>
      </c>
      <c r="J9" s="61">
        <f t="shared" si="2"/>
        <v>0.40188734876234883</v>
      </c>
      <c r="K9" s="91" t="s">
        <v>38</v>
      </c>
    </row>
    <row r="10" spans="1:12" x14ac:dyDescent="0.2">
      <c r="G10" s="75">
        <f t="shared" si="0"/>
        <v>4.25</v>
      </c>
      <c r="H10" s="47">
        <v>50</v>
      </c>
      <c r="I10" s="82">
        <f t="shared" si="1"/>
        <v>44.98776223776224</v>
      </c>
      <c r="J10" s="62">
        <f t="shared" si="2"/>
        <v>0.49986402486402487</v>
      </c>
      <c r="K10" s="91"/>
    </row>
    <row r="11" spans="1:12" x14ac:dyDescent="0.2">
      <c r="G11" s="74">
        <f t="shared" si="0"/>
        <v>3.4000000000000004</v>
      </c>
      <c r="H11" s="45">
        <v>60</v>
      </c>
      <c r="I11" s="81">
        <f t="shared" si="1"/>
        <v>53.805663086913086</v>
      </c>
      <c r="J11" s="61">
        <f t="shared" si="2"/>
        <v>0.59784070096570097</v>
      </c>
      <c r="K11" s="91"/>
    </row>
    <row r="12" spans="1:12" x14ac:dyDescent="0.2">
      <c r="G12" s="76">
        <f t="shared" si="0"/>
        <v>2.5499999999999998</v>
      </c>
      <c r="H12" s="49">
        <v>70</v>
      </c>
      <c r="I12" s="83">
        <f t="shared" si="1"/>
        <v>62.623563936063945</v>
      </c>
      <c r="J12" s="63">
        <f t="shared" si="2"/>
        <v>0.69581737706737712</v>
      </c>
      <c r="K12" s="92" t="s">
        <v>39</v>
      </c>
    </row>
    <row r="13" spans="1:12" x14ac:dyDescent="0.2">
      <c r="G13" s="76">
        <f t="shared" si="0"/>
        <v>2.125</v>
      </c>
      <c r="H13" s="49">
        <v>75</v>
      </c>
      <c r="I13" s="83">
        <f t="shared" si="1"/>
        <v>67.032514360639368</v>
      </c>
      <c r="J13" s="63">
        <f t="shared" si="2"/>
        <v>0.74480571511821525</v>
      </c>
      <c r="K13" s="92"/>
    </row>
    <row r="14" spans="1:12" ht="17" thickBot="1" x14ac:dyDescent="0.25">
      <c r="G14" s="77">
        <f t="shared" si="0"/>
        <v>0</v>
      </c>
      <c r="H14" s="51">
        <v>100</v>
      </c>
      <c r="I14" s="84">
        <f t="shared" si="1"/>
        <v>89.077266483516496</v>
      </c>
      <c r="J14" s="64">
        <f t="shared" si="2"/>
        <v>0.98974740537240546</v>
      </c>
      <c r="K14" s="93"/>
    </row>
    <row r="16" spans="1:12" x14ac:dyDescent="0.2">
      <c r="H16" s="85" t="s">
        <v>37</v>
      </c>
      <c r="I16" s="85"/>
      <c r="J16" s="85"/>
    </row>
  </sheetData>
  <mergeCells count="6">
    <mergeCell ref="H16:J16"/>
    <mergeCell ref="D6:E6"/>
    <mergeCell ref="K6:K8"/>
    <mergeCell ref="D7:E7"/>
    <mergeCell ref="K9:K11"/>
    <mergeCell ref="K12:K14"/>
  </mergeCells>
  <pageMargins left="0.75" right="0.75" top="1" bottom="1" header="0.5" footer="0.5"/>
  <pageSetup paperSize="9" orientation="portrait" horizontalDpi="4294967292" verticalDpi="429496729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1FA4-67D2-E545-9159-3DEBAE428CCD}">
  <dimension ref="A1:U27"/>
  <sheetViews>
    <sheetView topLeftCell="A2" zoomScale="122" zoomScaleNormal="376" zoomScalePageLayoutView="160" workbookViewId="0">
      <selection activeCell="O25" sqref="O25"/>
    </sheetView>
  </sheetViews>
  <sheetFormatPr baseColWidth="10" defaultRowHeight="16" x14ac:dyDescent="0.2"/>
  <cols>
    <col min="1" max="1" width="12.83203125" customWidth="1"/>
    <col min="4" max="4" width="15.33203125" customWidth="1"/>
    <col min="5" max="5" width="12" customWidth="1"/>
    <col min="6" max="6" width="2.83203125" style="29" customWidth="1"/>
    <col min="7" max="7" width="10.1640625" customWidth="1"/>
    <col min="8" max="8" width="15.1640625" bestFit="1" customWidth="1"/>
    <col min="9" max="9" width="8" customWidth="1"/>
    <col min="10" max="10" width="8.5" customWidth="1"/>
    <col min="11" max="11" width="22" customWidth="1"/>
    <col min="12" max="12" width="3" style="29" customWidth="1"/>
    <col min="13" max="13" width="12" customWidth="1"/>
    <col min="15" max="15" width="12" bestFit="1" customWidth="1"/>
    <col min="16" max="20" width="11" bestFit="1" customWidth="1"/>
  </cols>
  <sheetData>
    <row r="1" spans="1:21" x14ac:dyDescent="0.2">
      <c r="A1" s="1" t="s">
        <v>2</v>
      </c>
      <c r="B1" s="6">
        <v>60</v>
      </c>
      <c r="M1" s="10"/>
      <c r="N1" s="10"/>
      <c r="O1" s="10"/>
      <c r="P1" s="10"/>
      <c r="Q1" s="10"/>
      <c r="R1" s="10"/>
      <c r="S1" s="10"/>
      <c r="T1" s="17"/>
      <c r="U1" s="17"/>
    </row>
    <row r="2" spans="1:21" x14ac:dyDescent="0.2">
      <c r="A2" s="1" t="s">
        <v>6</v>
      </c>
      <c r="B2" s="6">
        <v>8.91</v>
      </c>
      <c r="M2" s="10"/>
      <c r="N2" s="10"/>
      <c r="O2" s="10"/>
      <c r="P2" s="10"/>
      <c r="Q2" s="10"/>
      <c r="R2" s="10"/>
      <c r="S2" s="10"/>
      <c r="T2" s="17"/>
      <c r="U2" s="17"/>
    </row>
    <row r="3" spans="1:21" ht="17" thickBot="1" x14ac:dyDescent="0.25">
      <c r="M3" s="10"/>
      <c r="N3" s="10"/>
      <c r="O3" s="10"/>
      <c r="P3" s="10"/>
      <c r="Q3" s="10"/>
      <c r="R3" s="10"/>
      <c r="S3" s="10"/>
      <c r="T3" s="17"/>
      <c r="U3" s="17"/>
    </row>
    <row r="4" spans="1:21" ht="40" customHeight="1" thickBot="1" x14ac:dyDescent="0.25">
      <c r="A4" s="2" t="s">
        <v>3</v>
      </c>
      <c r="B4" s="3" t="s">
        <v>4</v>
      </c>
      <c r="C4" s="4" t="s">
        <v>0</v>
      </c>
      <c r="D4" s="5" t="s">
        <v>5</v>
      </c>
      <c r="E4" s="7" t="s">
        <v>1</v>
      </c>
      <c r="F4" s="30"/>
      <c r="G4" s="35" t="s">
        <v>32</v>
      </c>
      <c r="H4" s="36" t="s">
        <v>33</v>
      </c>
      <c r="I4" s="36" t="s">
        <v>4</v>
      </c>
      <c r="J4" s="36" t="s">
        <v>3</v>
      </c>
      <c r="K4" s="37" t="s">
        <v>34</v>
      </c>
      <c r="L4" s="30"/>
      <c r="M4" s="10"/>
      <c r="N4" s="10"/>
      <c r="O4" s="10"/>
      <c r="P4" s="10"/>
      <c r="Q4" s="10"/>
      <c r="R4" s="10"/>
      <c r="S4" s="10"/>
      <c r="T4" s="17"/>
      <c r="U4" s="17"/>
    </row>
    <row r="5" spans="1:21" ht="17" thickBot="1" x14ac:dyDescent="0.25">
      <c r="A5" s="14" t="s">
        <v>26</v>
      </c>
      <c r="B5" s="26">
        <v>0</v>
      </c>
      <c r="C5" s="34">
        <v>8.5</v>
      </c>
      <c r="D5" s="9">
        <f>SLOPE(C5:C9,B5:B9)</f>
        <v>-0.11239167028672294</v>
      </c>
      <c r="E5" s="8">
        <f>INTERCEPT(C5:C9,B5:B9)</f>
        <v>8.5073790683923853</v>
      </c>
      <c r="F5" s="31"/>
      <c r="G5" s="41">
        <f>$B$2-($B$2*H5/100)</f>
        <v>8.0190000000000001</v>
      </c>
      <c r="H5" s="42">
        <v>10</v>
      </c>
      <c r="I5" s="52">
        <f>(G5-$E$5)/$D$5</f>
        <v>4.3453315280970468</v>
      </c>
      <c r="J5" s="58">
        <f>I5/$B$1</f>
        <v>7.2422192134950783E-2</v>
      </c>
      <c r="K5" s="43" t="s">
        <v>35</v>
      </c>
      <c r="L5" s="31"/>
      <c r="M5" s="10"/>
      <c r="N5" s="10"/>
      <c r="O5" s="10"/>
      <c r="P5" s="10"/>
      <c r="Q5" s="10"/>
      <c r="R5" s="10"/>
      <c r="S5" s="10"/>
      <c r="T5" s="10"/>
      <c r="U5" s="10"/>
    </row>
    <row r="6" spans="1:21" ht="19" customHeight="1" thickBot="1" x14ac:dyDescent="0.25">
      <c r="A6" s="15" t="s">
        <v>27</v>
      </c>
      <c r="B6" s="27">
        <v>19</v>
      </c>
      <c r="C6" s="34">
        <f>MAX(O13:T13)</f>
        <v>6.4850843060959802</v>
      </c>
      <c r="D6" s="86"/>
      <c r="E6" s="87"/>
      <c r="F6" s="32"/>
      <c r="G6" s="38">
        <f t="shared" ref="G6:G14" si="0">$B$2-($B$2*H6/100)</f>
        <v>7.1280000000000001</v>
      </c>
      <c r="H6" s="40">
        <v>20</v>
      </c>
      <c r="I6" s="53">
        <f t="shared" ref="I6:I14" si="1">(G6-$E$5)/$D$5</f>
        <v>12.272965290696762</v>
      </c>
      <c r="J6" s="59">
        <f t="shared" ref="J6:J14" si="2">I6/$B$1</f>
        <v>0.20454942151161271</v>
      </c>
      <c r="K6" s="88" t="s">
        <v>36</v>
      </c>
      <c r="L6" s="32"/>
      <c r="M6" s="10"/>
      <c r="N6" s="10"/>
      <c r="O6" s="10"/>
      <c r="P6" s="10"/>
      <c r="Q6" s="10"/>
      <c r="R6" s="10"/>
      <c r="S6" s="10"/>
      <c r="T6" s="10"/>
      <c r="U6" s="10"/>
    </row>
    <row r="7" spans="1:21" ht="17" thickBot="1" x14ac:dyDescent="0.25">
      <c r="A7" s="13" t="s">
        <v>28</v>
      </c>
      <c r="B7" s="27">
        <v>29</v>
      </c>
      <c r="C7" s="34">
        <f>MAX(O19:T19)</f>
        <v>5.0505050505050519</v>
      </c>
      <c r="D7" s="89"/>
      <c r="E7" s="90"/>
      <c r="F7" s="33"/>
      <c r="G7" s="38">
        <f t="shared" si="0"/>
        <v>6.6825000000000001</v>
      </c>
      <c r="H7" s="39">
        <v>25</v>
      </c>
      <c r="I7" s="53">
        <f t="shared" si="1"/>
        <v>16.236782171996619</v>
      </c>
      <c r="J7" s="65">
        <f t="shared" si="2"/>
        <v>0.27061303619994365</v>
      </c>
      <c r="K7" s="88"/>
      <c r="L7" s="33"/>
      <c r="M7" s="10"/>
      <c r="N7" s="10"/>
      <c r="O7" s="10"/>
      <c r="P7" s="10"/>
      <c r="Q7" s="10"/>
      <c r="R7" s="10"/>
      <c r="S7" s="10"/>
      <c r="T7" s="10"/>
      <c r="U7" s="10"/>
    </row>
    <row r="8" spans="1:21" ht="17" thickBot="1" x14ac:dyDescent="0.25">
      <c r="A8" s="16" t="s">
        <v>29</v>
      </c>
      <c r="B8" s="27">
        <v>39</v>
      </c>
      <c r="C8" s="34">
        <f>MAX(O22:T22)</f>
        <v>4.2158516020236085</v>
      </c>
      <c r="G8" s="38">
        <f t="shared" si="0"/>
        <v>6.2370000000000001</v>
      </c>
      <c r="H8" s="39">
        <v>30</v>
      </c>
      <c r="I8" s="53">
        <f t="shared" si="1"/>
        <v>20.200599053296479</v>
      </c>
      <c r="J8" s="60">
        <f t="shared" si="2"/>
        <v>0.33667665088827464</v>
      </c>
      <c r="K8" s="88"/>
      <c r="M8" s="10"/>
      <c r="N8" s="10"/>
      <c r="O8" s="10"/>
      <c r="P8" s="10"/>
      <c r="Q8" s="10"/>
      <c r="R8" s="10"/>
      <c r="S8" s="10"/>
      <c r="T8" s="10"/>
      <c r="U8" s="10"/>
    </row>
    <row r="9" spans="1:21" ht="17" thickBot="1" x14ac:dyDescent="0.25">
      <c r="A9" s="25" t="s">
        <v>30</v>
      </c>
      <c r="B9" s="28"/>
      <c r="C9" s="34"/>
      <c r="G9" s="44">
        <f t="shared" si="0"/>
        <v>5.3460000000000001</v>
      </c>
      <c r="H9" s="45">
        <v>40</v>
      </c>
      <c r="I9" s="54">
        <f t="shared" si="1"/>
        <v>28.128232815896194</v>
      </c>
      <c r="J9" s="61">
        <f t="shared" si="2"/>
        <v>0.46880388026493658</v>
      </c>
      <c r="K9" s="91" t="s">
        <v>38</v>
      </c>
      <c r="M9" s="10"/>
      <c r="N9" s="18" t="s">
        <v>18</v>
      </c>
      <c r="O9" s="18" t="s">
        <v>16</v>
      </c>
      <c r="P9" s="18" t="s">
        <v>14</v>
      </c>
      <c r="Q9" s="18" t="s">
        <v>15</v>
      </c>
      <c r="R9" s="18" t="s">
        <v>17</v>
      </c>
      <c r="S9" s="18">
        <v>24.43</v>
      </c>
      <c r="T9" s="18">
        <v>29.15</v>
      </c>
      <c r="U9" s="10"/>
    </row>
    <row r="10" spans="1:21" x14ac:dyDescent="0.2">
      <c r="G10" s="46">
        <f t="shared" si="0"/>
        <v>4.4550000000000001</v>
      </c>
      <c r="H10" s="47">
        <v>50</v>
      </c>
      <c r="I10" s="55">
        <f t="shared" si="1"/>
        <v>36.055866578495909</v>
      </c>
      <c r="J10" s="62">
        <f t="shared" si="2"/>
        <v>0.60093110964159846</v>
      </c>
      <c r="K10" s="91"/>
      <c r="M10" s="10"/>
      <c r="N10" s="11" t="s">
        <v>7</v>
      </c>
      <c r="O10" s="11" t="s">
        <v>8</v>
      </c>
      <c r="P10" s="11" t="s">
        <v>9</v>
      </c>
      <c r="Q10" s="11" t="s">
        <v>10</v>
      </c>
      <c r="R10" s="11" t="s">
        <v>11</v>
      </c>
      <c r="S10" s="11" t="s">
        <v>12</v>
      </c>
      <c r="T10" s="11" t="s">
        <v>13</v>
      </c>
      <c r="U10" s="17"/>
    </row>
    <row r="11" spans="1:21" x14ac:dyDescent="0.2">
      <c r="G11" s="44">
        <f t="shared" si="0"/>
        <v>3.5640000000000001</v>
      </c>
      <c r="H11" s="45">
        <v>60</v>
      </c>
      <c r="I11" s="54">
        <f t="shared" si="1"/>
        <v>43.983500341095628</v>
      </c>
      <c r="J11" s="61">
        <f t="shared" si="2"/>
        <v>0.73305833901826045</v>
      </c>
      <c r="K11" s="91"/>
      <c r="M11" s="10"/>
      <c r="N11" s="10"/>
      <c r="O11" s="10"/>
      <c r="P11" s="10"/>
      <c r="Q11" s="10"/>
      <c r="R11" s="10"/>
      <c r="S11" s="10"/>
      <c r="T11" s="10"/>
      <c r="U11" s="17"/>
    </row>
    <row r="12" spans="1:21" x14ac:dyDescent="0.2">
      <c r="G12" s="48">
        <f t="shared" si="0"/>
        <v>2.673</v>
      </c>
      <c r="H12" s="49">
        <v>70</v>
      </c>
      <c r="I12" s="56">
        <f t="shared" si="1"/>
        <v>51.911134103695339</v>
      </c>
      <c r="J12" s="63">
        <f t="shared" si="2"/>
        <v>0.86518556839492233</v>
      </c>
      <c r="K12" s="92" t="s">
        <v>39</v>
      </c>
      <c r="M12" s="19" t="s">
        <v>19</v>
      </c>
      <c r="N12" s="12">
        <v>1.5840000000000001</v>
      </c>
      <c r="O12" s="12">
        <v>0.20200000000000001</v>
      </c>
      <c r="P12" s="12">
        <v>1.1419999999999999</v>
      </c>
      <c r="Q12" s="12">
        <v>1.982</v>
      </c>
      <c r="R12" s="12">
        <v>2.7909999999999999</v>
      </c>
      <c r="S12" s="12">
        <v>3.5720000000000001</v>
      </c>
      <c r="T12" s="12">
        <v>4.343</v>
      </c>
      <c r="U12" s="94" t="s">
        <v>21</v>
      </c>
    </row>
    <row r="13" spans="1:21" x14ac:dyDescent="0.2">
      <c r="G13" s="48">
        <f t="shared" si="0"/>
        <v>2.2275</v>
      </c>
      <c r="H13" s="49">
        <v>75</v>
      </c>
      <c r="I13" s="56">
        <f t="shared" si="1"/>
        <v>55.874950984995202</v>
      </c>
      <c r="J13" s="63">
        <f t="shared" si="2"/>
        <v>0.93124918308325333</v>
      </c>
      <c r="K13" s="92"/>
      <c r="M13" s="19" t="s">
        <v>20</v>
      </c>
      <c r="N13" s="20"/>
      <c r="O13" s="21"/>
      <c r="P13" s="21">
        <f t="shared" ref="P13:T13" si="3">IF((OR(O12="",P12="")),"",5/(P12-O12))</f>
        <v>5.3191489361702127</v>
      </c>
      <c r="Q13" s="21">
        <f t="shared" si="3"/>
        <v>5.9523809523809517</v>
      </c>
      <c r="R13" s="21">
        <f t="shared" si="3"/>
        <v>6.1804697156983934</v>
      </c>
      <c r="S13" s="21">
        <f t="shared" si="3"/>
        <v>6.4020486555697813</v>
      </c>
      <c r="T13" s="21">
        <f t="shared" si="3"/>
        <v>6.4850843060959802</v>
      </c>
      <c r="U13" s="94"/>
    </row>
    <row r="14" spans="1:21" ht="17" thickBot="1" x14ac:dyDescent="0.25">
      <c r="G14" s="50">
        <f t="shared" si="0"/>
        <v>0</v>
      </c>
      <c r="H14" s="51">
        <v>100</v>
      </c>
      <c r="I14" s="57">
        <f t="shared" si="1"/>
        <v>75.694035391494481</v>
      </c>
      <c r="J14" s="64">
        <f t="shared" si="2"/>
        <v>1.2615672565249081</v>
      </c>
      <c r="K14" s="93"/>
      <c r="M14" s="10"/>
      <c r="N14" s="10"/>
      <c r="O14" s="10"/>
      <c r="P14" s="10"/>
      <c r="Q14" s="10"/>
      <c r="R14" s="10"/>
      <c r="S14" s="10"/>
      <c r="T14" s="10"/>
      <c r="U14" s="17"/>
    </row>
    <row r="15" spans="1:21" x14ac:dyDescent="0.2">
      <c r="M15" s="19" t="s">
        <v>19</v>
      </c>
      <c r="N15" s="12">
        <v>1.5840000000000001</v>
      </c>
      <c r="O15" s="12">
        <v>0.20200000000000001</v>
      </c>
      <c r="P15" s="12">
        <v>1.1419999999999999</v>
      </c>
      <c r="Q15" s="12">
        <v>1.982</v>
      </c>
      <c r="R15" s="12">
        <v>2.7909999999999999</v>
      </c>
      <c r="S15" s="12">
        <v>3.5720000000000001</v>
      </c>
      <c r="T15" s="12">
        <v>4.343</v>
      </c>
      <c r="U15" s="94" t="s">
        <v>22</v>
      </c>
    </row>
    <row r="16" spans="1:21" x14ac:dyDescent="0.2">
      <c r="H16" s="85" t="s">
        <v>37</v>
      </c>
      <c r="I16" s="85"/>
      <c r="J16" s="85"/>
      <c r="M16" s="19" t="s">
        <v>20</v>
      </c>
      <c r="N16" s="20"/>
      <c r="O16" s="21"/>
      <c r="P16" s="21">
        <f t="shared" ref="P16:T16" si="4">IF((OR(O15="",P15="")),"",5/(P15-O15))</f>
        <v>5.3191489361702127</v>
      </c>
      <c r="Q16" s="21">
        <f t="shared" si="4"/>
        <v>5.9523809523809517</v>
      </c>
      <c r="R16" s="21">
        <f t="shared" si="4"/>
        <v>6.1804697156983934</v>
      </c>
      <c r="S16" s="21">
        <f t="shared" si="4"/>
        <v>6.4020486555697813</v>
      </c>
      <c r="T16" s="21">
        <f t="shared" si="4"/>
        <v>6.4850843060959802</v>
      </c>
      <c r="U16" s="94"/>
    </row>
    <row r="17" spans="13:21" x14ac:dyDescent="0.2">
      <c r="M17" s="10"/>
      <c r="N17" s="10"/>
      <c r="O17" s="10"/>
      <c r="P17" s="10"/>
      <c r="Q17" s="10"/>
      <c r="R17" s="10"/>
      <c r="S17" s="10"/>
      <c r="T17" s="10"/>
      <c r="U17" s="10"/>
    </row>
    <row r="18" spans="13:21" x14ac:dyDescent="0.2">
      <c r="M18" s="19" t="s">
        <v>19</v>
      </c>
      <c r="N18" s="12">
        <v>1.5840000000000001</v>
      </c>
      <c r="O18" s="12">
        <v>0.56599999999999995</v>
      </c>
      <c r="P18" s="12">
        <v>1.6</v>
      </c>
      <c r="Q18" s="12">
        <v>2.59</v>
      </c>
      <c r="R18" s="12">
        <v>3.5819999999999999</v>
      </c>
      <c r="S18" s="12">
        <v>4.5830000000000002</v>
      </c>
      <c r="T18" s="12"/>
      <c r="U18" s="94" t="s">
        <v>23</v>
      </c>
    </row>
    <row r="19" spans="13:21" x14ac:dyDescent="0.2">
      <c r="M19" s="19" t="s">
        <v>20</v>
      </c>
      <c r="N19" s="20"/>
      <c r="O19" s="21"/>
      <c r="P19" s="21">
        <f t="shared" ref="P19:T19" si="5">IF((OR(O18="",P18="")),"",5/(P18-O18))</f>
        <v>4.8355899419729198</v>
      </c>
      <c r="Q19" s="21">
        <f t="shared" si="5"/>
        <v>5.0505050505050519</v>
      </c>
      <c r="R19" s="21">
        <f t="shared" si="5"/>
        <v>5.040322580645161</v>
      </c>
      <c r="S19" s="21">
        <f t="shared" si="5"/>
        <v>4.9950049950049937</v>
      </c>
      <c r="T19" s="21" t="str">
        <f t="shared" si="5"/>
        <v/>
      </c>
      <c r="U19" s="94"/>
    </row>
    <row r="20" spans="13:21" x14ac:dyDescent="0.2">
      <c r="M20" s="10"/>
      <c r="N20" s="10"/>
      <c r="O20" s="10"/>
      <c r="P20" s="10"/>
      <c r="Q20" s="10"/>
      <c r="R20" s="10"/>
      <c r="S20" s="10"/>
      <c r="T20" s="10"/>
      <c r="U20" s="10"/>
    </row>
    <row r="21" spans="13:21" x14ac:dyDescent="0.2">
      <c r="M21" s="19" t="s">
        <v>19</v>
      </c>
      <c r="N21" s="12">
        <v>1.5840000000000001</v>
      </c>
      <c r="O21" s="12">
        <v>1.2629999999999999</v>
      </c>
      <c r="P21" s="12">
        <v>2.5859999999999999</v>
      </c>
      <c r="Q21" s="12">
        <v>3.7719999999999998</v>
      </c>
      <c r="R21" s="12">
        <v>4.9779999999999998</v>
      </c>
      <c r="S21" s="12"/>
      <c r="T21" s="12"/>
      <c r="U21" s="94" t="s">
        <v>24</v>
      </c>
    </row>
    <row r="22" spans="13:21" x14ac:dyDescent="0.2">
      <c r="M22" s="19" t="s">
        <v>20</v>
      </c>
      <c r="N22" s="20"/>
      <c r="O22" s="21"/>
      <c r="P22" s="21">
        <f t="shared" ref="P22:T22" si="6">IF((OR(O21="",P21="")),"",5/(P21-O21))</f>
        <v>3.7792894935752082</v>
      </c>
      <c r="Q22" s="21">
        <f t="shared" si="6"/>
        <v>4.2158516020236085</v>
      </c>
      <c r="R22" s="21">
        <f t="shared" si="6"/>
        <v>4.1459369817578775</v>
      </c>
      <c r="S22" s="21" t="str">
        <f t="shared" si="6"/>
        <v/>
      </c>
      <c r="T22" s="21" t="str">
        <f t="shared" si="6"/>
        <v/>
      </c>
      <c r="U22" s="94"/>
    </row>
    <row r="23" spans="13:21" x14ac:dyDescent="0.2">
      <c r="M23" s="10"/>
      <c r="N23" s="10"/>
      <c r="O23" s="10"/>
      <c r="P23" s="10"/>
      <c r="Q23" s="10"/>
      <c r="R23" s="10"/>
      <c r="S23" s="10"/>
      <c r="T23" s="10"/>
      <c r="U23" s="10"/>
    </row>
    <row r="24" spans="13:21" x14ac:dyDescent="0.2">
      <c r="M24" s="19" t="s">
        <v>19</v>
      </c>
      <c r="N24" s="12">
        <v>1.5840000000000001</v>
      </c>
      <c r="O24" s="12">
        <v>1.19</v>
      </c>
      <c r="P24" s="12">
        <v>2.1110000000000002</v>
      </c>
      <c r="Q24" s="12">
        <v>3.12</v>
      </c>
      <c r="R24" s="12">
        <v>3.99</v>
      </c>
      <c r="S24" s="12">
        <v>4.9800000000000004</v>
      </c>
      <c r="T24" s="12">
        <v>6</v>
      </c>
      <c r="U24" s="94" t="s">
        <v>25</v>
      </c>
    </row>
    <row r="25" spans="13:21" x14ac:dyDescent="0.2">
      <c r="M25" s="19" t="s">
        <v>20</v>
      </c>
      <c r="N25" s="20"/>
      <c r="O25" s="21"/>
      <c r="P25" s="21">
        <f t="shared" ref="P25:T25" si="7">IF((OR(O24="",P24="")),"",5/(P24-O24))</f>
        <v>5.4288816503800206</v>
      </c>
      <c r="Q25" s="21">
        <f t="shared" si="7"/>
        <v>4.9554013875123886</v>
      </c>
      <c r="R25" s="21">
        <f t="shared" si="7"/>
        <v>5.7471264367816088</v>
      </c>
      <c r="S25" s="21">
        <f t="shared" si="7"/>
        <v>5.0505050505050493</v>
      </c>
      <c r="T25" s="21">
        <f t="shared" si="7"/>
        <v>4.9019607843137276</v>
      </c>
      <c r="U25" s="94"/>
    </row>
    <row r="26" spans="13:21" x14ac:dyDescent="0.2">
      <c r="M26" s="95" t="s">
        <v>31</v>
      </c>
      <c r="N26" s="95"/>
      <c r="O26" s="95"/>
      <c r="P26" s="95"/>
      <c r="Q26" s="95"/>
      <c r="R26" s="95"/>
      <c r="S26" s="95"/>
      <c r="T26" s="95"/>
      <c r="U26" s="95"/>
    </row>
    <row r="27" spans="13:21" x14ac:dyDescent="0.2">
      <c r="M27" s="10"/>
      <c r="N27" s="10"/>
      <c r="O27" s="10"/>
      <c r="P27" s="10"/>
      <c r="Q27" s="10"/>
      <c r="R27" s="10"/>
      <c r="S27" s="10"/>
      <c r="T27" s="10"/>
      <c r="U27" s="10"/>
    </row>
  </sheetData>
  <mergeCells count="12">
    <mergeCell ref="U24:U25"/>
    <mergeCell ref="M26:U26"/>
    <mergeCell ref="D6:E6"/>
    <mergeCell ref="D7:E7"/>
    <mergeCell ref="U12:U13"/>
    <mergeCell ref="U15:U16"/>
    <mergeCell ref="U18:U19"/>
    <mergeCell ref="U21:U22"/>
    <mergeCell ref="H16:J16"/>
    <mergeCell ref="K9:K11"/>
    <mergeCell ref="K6:K8"/>
    <mergeCell ref="K12:K14"/>
  </mergeCells>
  <pageMargins left="0.75" right="0.75" top="1" bottom="1" header="0.5" footer="0.5"/>
  <pageSetup paperSize="9" orientation="portrait" horizontalDpi="4294967292" verticalDpi="429496729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Any speed input</vt:lpstr>
      <vt:lpstr>MySprint 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 Morin</dc:creator>
  <cp:lastModifiedBy>jean-benoit morin</cp:lastModifiedBy>
  <dcterms:created xsi:type="dcterms:W3CDTF">2016-02-15T09:10:47Z</dcterms:created>
  <dcterms:modified xsi:type="dcterms:W3CDTF">2025-11-14T17:48:34Z</dcterms:modified>
</cp:coreProperties>
</file>