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2.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3.xml" ContentType="application/vnd.openxmlformats-officedocument.drawing+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026"/>
  <workbookPr/>
  <mc:AlternateContent xmlns:mc="http://schemas.openxmlformats.org/markup-compatibility/2006">
    <mc:Choice Requires="x15">
      <x15ac:absPath xmlns:x15ac="http://schemas.microsoft.com/office/spreadsheetml/2010/11/ac" url="/Users/jbmorin/Documents/CONSULTANCE/Amsterdam Soccerdoc 2024-25/"/>
    </mc:Choice>
  </mc:AlternateContent>
  <xr:revisionPtr revIDLastSave="0" documentId="13_ncr:1_{2DF99AE0-B302-534D-8F54-78658EE00551}" xr6:coauthVersionLast="47" xr6:coauthVersionMax="47" xr10:uidLastSave="{00000000-0000-0000-0000-000000000000}"/>
  <bookViews>
    <workbookView xWindow="0" yWindow="760" windowWidth="28800" windowHeight="17500" tabRatio="500" activeTab="2" xr2:uid="{00000000-000D-0000-FFFF-FFFF00000000}"/>
  </bookViews>
  <sheets>
    <sheet name="FROM SPLIT TIMES" sheetId="1" r:id="rId1"/>
    <sheet name="Camera parallax correction" sheetId="3" r:id="rId2"/>
    <sheet name="From speed-time curves" sheetId="2" r:id="rId3"/>
  </sheets>
  <definedNames>
    <definedName name="solver_adj" localSheetId="2" hidden="1">'From speed-time curves'!$Q$1,'From speed-time curves'!$Q$6,'From speed-time curves'!$Q$7</definedName>
    <definedName name="solver_adj" localSheetId="0" hidden="1">'FROM SPLIT TIMES'!$A$3,'FROM SPLIT TIMES'!$A$5</definedName>
    <definedName name="solver_cvg" localSheetId="2" hidden="1">0.0001</definedName>
    <definedName name="solver_cvg" localSheetId="0" hidden="1">0.0001</definedName>
    <definedName name="solver_drv" localSheetId="2" hidden="1">1</definedName>
    <definedName name="solver_drv" localSheetId="0" hidden="1">1</definedName>
    <definedName name="solver_eng" localSheetId="2" hidden="1">1</definedName>
    <definedName name="solver_eng" localSheetId="0" hidden="1">1</definedName>
    <definedName name="solver_est" localSheetId="2" hidden="1">1</definedName>
    <definedName name="solver_est" localSheetId="0" hidden="1">1</definedName>
    <definedName name="solver_itr" localSheetId="2" hidden="1">2147483647</definedName>
    <definedName name="solver_itr" localSheetId="0" hidden="1">2147483647</definedName>
    <definedName name="solver_lin" localSheetId="2" hidden="1">2</definedName>
    <definedName name="solver_lin" localSheetId="0" hidden="1">2</definedName>
    <definedName name="solver_mip" localSheetId="2" hidden="1">2147483647</definedName>
    <definedName name="solver_mip" localSheetId="0" hidden="1">2147483647</definedName>
    <definedName name="solver_mni" localSheetId="2" hidden="1">30</definedName>
    <definedName name="solver_mni" localSheetId="0" hidden="1">30</definedName>
    <definedName name="solver_mrt" localSheetId="2" hidden="1">0.075</definedName>
    <definedName name="solver_mrt" localSheetId="0" hidden="1">0.075</definedName>
    <definedName name="solver_msl" localSheetId="2" hidden="1">2</definedName>
    <definedName name="solver_msl" localSheetId="0" hidden="1">2</definedName>
    <definedName name="solver_neg" localSheetId="2" hidden="1">2</definedName>
    <definedName name="solver_neg" localSheetId="0" hidden="1">1</definedName>
    <definedName name="solver_nod" localSheetId="2" hidden="1">2147483647</definedName>
    <definedName name="solver_nod" localSheetId="0" hidden="1">2147483647</definedName>
    <definedName name="solver_num" localSheetId="2" hidden="1">0</definedName>
    <definedName name="solver_num" localSheetId="0" hidden="1">0</definedName>
    <definedName name="solver_nwt" localSheetId="2" hidden="1">1</definedName>
    <definedName name="solver_nwt" localSheetId="0" hidden="1">1</definedName>
    <definedName name="solver_opt" localSheetId="2" hidden="1">'From speed-time curves'!$Q$8</definedName>
    <definedName name="solver_opt" localSheetId="0" hidden="1">'FROM SPLIT TIMES'!$E$9</definedName>
    <definedName name="solver_pre" localSheetId="2" hidden="1">0.000001</definedName>
    <definedName name="solver_pre" localSheetId="0" hidden="1">0.000001</definedName>
    <definedName name="solver_rbv" localSheetId="2" hidden="1">1</definedName>
    <definedName name="solver_rbv" localSheetId="0" hidden="1">1</definedName>
    <definedName name="solver_rlx" localSheetId="2" hidden="1">2</definedName>
    <definedName name="solver_rlx" localSheetId="0" hidden="1">2</definedName>
    <definedName name="solver_rsd" localSheetId="2" hidden="1">0</definedName>
    <definedName name="solver_rsd" localSheetId="0" hidden="1">0</definedName>
    <definedName name="solver_scl" localSheetId="2" hidden="1">1</definedName>
    <definedName name="solver_scl" localSheetId="0" hidden="1">1</definedName>
    <definedName name="solver_sho" localSheetId="2" hidden="1">2</definedName>
    <definedName name="solver_sho" localSheetId="0" hidden="1">2</definedName>
    <definedName name="solver_ssz" localSheetId="2" hidden="1">100</definedName>
    <definedName name="solver_ssz" localSheetId="0" hidden="1">100</definedName>
    <definedName name="solver_tim" localSheetId="2" hidden="1">2147483647</definedName>
    <definedName name="solver_tim" localSheetId="0" hidden="1">2147483647</definedName>
    <definedName name="solver_tol" localSheetId="2" hidden="1">0.01</definedName>
    <definedName name="solver_tol" localSheetId="0" hidden="1">0.01</definedName>
    <definedName name="solver_typ" localSheetId="2" hidden="1">3</definedName>
    <definedName name="solver_typ" localSheetId="0" hidden="1">3</definedName>
    <definedName name="solver_val" localSheetId="2" hidden="1">0</definedName>
    <definedName name="solver_val" localSheetId="0" hidden="1">0</definedName>
    <definedName name="solver_ver" localSheetId="2" hidden="1">2</definedName>
    <definedName name="solver_ver" localSheetId="0" hidden="1">2</definedName>
  </definedNames>
  <calcPr calcId="191029"/>
  <extLst>
    <ext xmlns:x14="http://schemas.microsoft.com/office/spreadsheetml/2009/9/main" uri="{79F54976-1DA5-4618-B147-4CDE4B953A38}">
      <x14:workbookPr defaultImageDpi="330"/>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D3" i="1" l="1"/>
  <c r="E3" i="1" s="1"/>
  <c r="D4" i="1"/>
  <c r="E4" i="1" s="1"/>
  <c r="D5" i="1"/>
  <c r="E5" i="1" s="1"/>
  <c r="D6" i="1"/>
  <c r="E6" i="1" s="1"/>
  <c r="D7" i="1"/>
  <c r="E7" i="1" s="1"/>
  <c r="I10" i="3" l="1"/>
  <c r="G10" i="3"/>
  <c r="E10" i="3"/>
  <c r="I9" i="3"/>
  <c r="G9" i="3"/>
  <c r="E9" i="3"/>
  <c r="I8" i="3"/>
  <c r="G8" i="3"/>
  <c r="E8" i="3"/>
  <c r="I7" i="3"/>
  <c r="G7" i="3"/>
  <c r="E7" i="3"/>
  <c r="I6" i="3"/>
  <c r="G6" i="3"/>
  <c r="E6" i="3"/>
  <c r="I5" i="3"/>
  <c r="G5" i="3"/>
  <c r="E5" i="3"/>
  <c r="I4" i="3"/>
  <c r="G4" i="3"/>
  <c r="E4" i="3"/>
  <c r="I3" i="3"/>
  <c r="G3" i="3"/>
  <c r="E3" i="3"/>
  <c r="I2" i="3"/>
  <c r="G2" i="3"/>
  <c r="E2" i="3"/>
  <c r="H233" i="2" l="1"/>
  <c r="G233" i="2"/>
  <c r="I233" i="2" s="1"/>
  <c r="D233" i="2"/>
  <c r="F233" i="2" s="1"/>
  <c r="H232" i="2"/>
  <c r="G232" i="2"/>
  <c r="I232" i="2" s="1"/>
  <c r="D232" i="2"/>
  <c r="H231" i="2"/>
  <c r="G231" i="2"/>
  <c r="I231" i="2" s="1"/>
  <c r="D231" i="2"/>
  <c r="H230" i="2"/>
  <c r="G230" i="2"/>
  <c r="I230" i="2" s="1"/>
  <c r="D230" i="2"/>
  <c r="H229" i="2"/>
  <c r="G229" i="2"/>
  <c r="I229" i="2" s="1"/>
  <c r="D229" i="2"/>
  <c r="F229" i="2" s="1"/>
  <c r="H228" i="2"/>
  <c r="G228" i="2"/>
  <c r="I228" i="2" s="1"/>
  <c r="D228" i="2"/>
  <c r="F228" i="2" s="1"/>
  <c r="H227" i="2"/>
  <c r="G227" i="2"/>
  <c r="I227" i="2" s="1"/>
  <c r="D227" i="2"/>
  <c r="H226" i="2"/>
  <c r="G226" i="2"/>
  <c r="I226" i="2" s="1"/>
  <c r="D226" i="2"/>
  <c r="H225" i="2"/>
  <c r="G225" i="2"/>
  <c r="I225" i="2" s="1"/>
  <c r="D225" i="2"/>
  <c r="F225" i="2" s="1"/>
  <c r="H224" i="2"/>
  <c r="G224" i="2"/>
  <c r="I224" i="2" s="1"/>
  <c r="D224" i="2"/>
  <c r="F224" i="2" s="1"/>
  <c r="H223" i="2"/>
  <c r="G223" i="2"/>
  <c r="I223" i="2" s="1"/>
  <c r="D223" i="2"/>
  <c r="H222" i="2"/>
  <c r="G222" i="2"/>
  <c r="I222" i="2" s="1"/>
  <c r="D222" i="2"/>
  <c r="H221" i="2"/>
  <c r="G221" i="2"/>
  <c r="I221" i="2" s="1"/>
  <c r="D221" i="2"/>
  <c r="F221" i="2" s="1"/>
  <c r="H220" i="2"/>
  <c r="G220" i="2"/>
  <c r="I220" i="2" s="1"/>
  <c r="D220" i="2"/>
  <c r="F220" i="2" s="1"/>
  <c r="H219" i="2"/>
  <c r="G219" i="2"/>
  <c r="I219" i="2" s="1"/>
  <c r="D219" i="2"/>
  <c r="H218" i="2"/>
  <c r="G218" i="2"/>
  <c r="I218" i="2" s="1"/>
  <c r="D218" i="2"/>
  <c r="H217" i="2"/>
  <c r="G217" i="2"/>
  <c r="I217" i="2" s="1"/>
  <c r="D217" i="2"/>
  <c r="F217" i="2" s="1"/>
  <c r="H216" i="2"/>
  <c r="G216" i="2"/>
  <c r="I216" i="2" s="1"/>
  <c r="D216" i="2"/>
  <c r="F216" i="2" s="1"/>
  <c r="H215" i="2"/>
  <c r="G215" i="2"/>
  <c r="I215" i="2" s="1"/>
  <c r="D215" i="2"/>
  <c r="H214" i="2"/>
  <c r="G214" i="2"/>
  <c r="I214" i="2" s="1"/>
  <c r="D214" i="2"/>
  <c r="F214" i="2" s="1"/>
  <c r="H213" i="2"/>
  <c r="G213" i="2"/>
  <c r="I213" i="2" s="1"/>
  <c r="D213" i="2"/>
  <c r="F213" i="2" s="1"/>
  <c r="H212" i="2"/>
  <c r="G212" i="2"/>
  <c r="I212" i="2" s="1"/>
  <c r="D212" i="2"/>
  <c r="F212" i="2" s="1"/>
  <c r="H211" i="2"/>
  <c r="G211" i="2"/>
  <c r="I211" i="2" s="1"/>
  <c r="D211" i="2"/>
  <c r="H210" i="2"/>
  <c r="G210" i="2"/>
  <c r="I210" i="2" s="1"/>
  <c r="D210" i="2"/>
  <c r="F210" i="2" s="1"/>
  <c r="H209" i="2"/>
  <c r="G209" i="2"/>
  <c r="I209" i="2" s="1"/>
  <c r="D209" i="2"/>
  <c r="F209" i="2" s="1"/>
  <c r="H208" i="2"/>
  <c r="G208" i="2"/>
  <c r="I208" i="2" s="1"/>
  <c r="D208" i="2"/>
  <c r="H207" i="2"/>
  <c r="G207" i="2"/>
  <c r="I207" i="2" s="1"/>
  <c r="D207" i="2"/>
  <c r="H206" i="2"/>
  <c r="G206" i="2"/>
  <c r="I206" i="2" s="1"/>
  <c r="D206" i="2"/>
  <c r="F206" i="2" s="1"/>
  <c r="H205" i="2"/>
  <c r="G205" i="2"/>
  <c r="I205" i="2" s="1"/>
  <c r="D205" i="2"/>
  <c r="H204" i="2"/>
  <c r="G204" i="2"/>
  <c r="I204" i="2" s="1"/>
  <c r="D204" i="2"/>
  <c r="H203" i="2"/>
  <c r="G203" i="2"/>
  <c r="I203" i="2" s="1"/>
  <c r="D203" i="2"/>
  <c r="H202" i="2"/>
  <c r="G202" i="2"/>
  <c r="I202" i="2" s="1"/>
  <c r="D202" i="2"/>
  <c r="H201" i="2"/>
  <c r="G201" i="2"/>
  <c r="I201" i="2" s="1"/>
  <c r="D201" i="2"/>
  <c r="H200" i="2"/>
  <c r="G200" i="2"/>
  <c r="I200" i="2" s="1"/>
  <c r="D200" i="2"/>
  <c r="H199" i="2"/>
  <c r="G199" i="2"/>
  <c r="I199" i="2" s="1"/>
  <c r="D199" i="2"/>
  <c r="H198" i="2"/>
  <c r="G198" i="2"/>
  <c r="I198" i="2" s="1"/>
  <c r="D198" i="2"/>
  <c r="H197" i="2"/>
  <c r="G197" i="2"/>
  <c r="I197" i="2" s="1"/>
  <c r="D197" i="2"/>
  <c r="H196" i="2"/>
  <c r="G196" i="2"/>
  <c r="I196" i="2" s="1"/>
  <c r="D196" i="2"/>
  <c r="H195" i="2"/>
  <c r="G195" i="2"/>
  <c r="I195" i="2" s="1"/>
  <c r="D195" i="2"/>
  <c r="H194" i="2"/>
  <c r="G194" i="2"/>
  <c r="I194" i="2" s="1"/>
  <c r="D194" i="2"/>
  <c r="H193" i="2"/>
  <c r="G193" i="2"/>
  <c r="I193" i="2" s="1"/>
  <c r="D193" i="2"/>
  <c r="H192" i="2"/>
  <c r="G192" i="2"/>
  <c r="I192" i="2" s="1"/>
  <c r="D192" i="2"/>
  <c r="H191" i="2"/>
  <c r="G191" i="2"/>
  <c r="I191" i="2" s="1"/>
  <c r="D191" i="2"/>
  <c r="H190" i="2"/>
  <c r="G190" i="2"/>
  <c r="I190" i="2" s="1"/>
  <c r="D190" i="2"/>
  <c r="H189" i="2"/>
  <c r="G189" i="2"/>
  <c r="I189" i="2" s="1"/>
  <c r="D189" i="2"/>
  <c r="H188" i="2"/>
  <c r="G188" i="2"/>
  <c r="I188" i="2" s="1"/>
  <c r="D188" i="2"/>
  <c r="F188" i="2" s="1"/>
  <c r="H187" i="2"/>
  <c r="G187" i="2"/>
  <c r="I187" i="2" s="1"/>
  <c r="D187" i="2"/>
  <c r="F187" i="2" s="1"/>
  <c r="H186" i="2"/>
  <c r="G186" i="2"/>
  <c r="I186" i="2" s="1"/>
  <c r="D186" i="2"/>
  <c r="F186" i="2" s="1"/>
  <c r="H185" i="2"/>
  <c r="G185" i="2"/>
  <c r="I185" i="2" s="1"/>
  <c r="D185" i="2"/>
  <c r="H184" i="2"/>
  <c r="G184" i="2"/>
  <c r="I184" i="2" s="1"/>
  <c r="D184" i="2"/>
  <c r="F184" i="2" s="1"/>
  <c r="H183" i="2"/>
  <c r="G183" i="2"/>
  <c r="I183" i="2" s="1"/>
  <c r="D183" i="2"/>
  <c r="F183" i="2" s="1"/>
  <c r="H182" i="2"/>
  <c r="G182" i="2"/>
  <c r="I182" i="2" s="1"/>
  <c r="D182" i="2"/>
  <c r="F182" i="2" s="1"/>
  <c r="H181" i="2"/>
  <c r="G181" i="2"/>
  <c r="I181" i="2" s="1"/>
  <c r="D181" i="2"/>
  <c r="H180" i="2"/>
  <c r="G180" i="2"/>
  <c r="I180" i="2" s="1"/>
  <c r="D180" i="2"/>
  <c r="F180" i="2" s="1"/>
  <c r="H179" i="2"/>
  <c r="G179" i="2"/>
  <c r="I179" i="2" s="1"/>
  <c r="D179" i="2"/>
  <c r="F179" i="2" s="1"/>
  <c r="H178" i="2"/>
  <c r="G178" i="2"/>
  <c r="I178" i="2" s="1"/>
  <c r="D178" i="2"/>
  <c r="F178" i="2" s="1"/>
  <c r="H177" i="2"/>
  <c r="G177" i="2"/>
  <c r="I177" i="2" s="1"/>
  <c r="D177" i="2"/>
  <c r="H176" i="2"/>
  <c r="G176" i="2"/>
  <c r="I176" i="2" s="1"/>
  <c r="D176" i="2"/>
  <c r="F176" i="2" s="1"/>
  <c r="H175" i="2"/>
  <c r="G175" i="2"/>
  <c r="I175" i="2" s="1"/>
  <c r="D175" i="2"/>
  <c r="F175" i="2" s="1"/>
  <c r="H174" i="2"/>
  <c r="G174" i="2"/>
  <c r="I174" i="2" s="1"/>
  <c r="D174" i="2"/>
  <c r="F174" i="2" s="1"/>
  <c r="H173" i="2"/>
  <c r="G173" i="2"/>
  <c r="I173" i="2" s="1"/>
  <c r="D173" i="2"/>
  <c r="H172" i="2"/>
  <c r="G172" i="2"/>
  <c r="I172" i="2" s="1"/>
  <c r="D172" i="2"/>
  <c r="F172" i="2" s="1"/>
  <c r="H171" i="2"/>
  <c r="G171" i="2"/>
  <c r="I171" i="2" s="1"/>
  <c r="D171" i="2"/>
  <c r="F171" i="2" s="1"/>
  <c r="H170" i="2"/>
  <c r="G170" i="2"/>
  <c r="I170" i="2" s="1"/>
  <c r="D170" i="2"/>
  <c r="F170" i="2" s="1"/>
  <c r="H169" i="2"/>
  <c r="G169" i="2"/>
  <c r="I169" i="2" s="1"/>
  <c r="D169" i="2"/>
  <c r="H168" i="2"/>
  <c r="G168" i="2"/>
  <c r="I168" i="2" s="1"/>
  <c r="D168" i="2"/>
  <c r="F168" i="2" s="1"/>
  <c r="H167" i="2"/>
  <c r="G167" i="2"/>
  <c r="I167" i="2" s="1"/>
  <c r="D167" i="2"/>
  <c r="F167" i="2" s="1"/>
  <c r="H166" i="2"/>
  <c r="G166" i="2"/>
  <c r="I166" i="2" s="1"/>
  <c r="D166" i="2"/>
  <c r="F166" i="2" s="1"/>
  <c r="H165" i="2"/>
  <c r="G165" i="2"/>
  <c r="I165" i="2" s="1"/>
  <c r="D165" i="2"/>
  <c r="F165" i="2" s="1"/>
  <c r="H164" i="2"/>
  <c r="G164" i="2"/>
  <c r="I164" i="2" s="1"/>
  <c r="D164" i="2"/>
  <c r="F164" i="2" s="1"/>
  <c r="H163" i="2"/>
  <c r="G163" i="2"/>
  <c r="I163" i="2" s="1"/>
  <c r="D163" i="2"/>
  <c r="F163" i="2" s="1"/>
  <c r="H162" i="2"/>
  <c r="G162" i="2"/>
  <c r="I162" i="2" s="1"/>
  <c r="D162" i="2"/>
  <c r="H161" i="2"/>
  <c r="G161" i="2"/>
  <c r="I161" i="2" s="1"/>
  <c r="D161" i="2"/>
  <c r="F161" i="2" s="1"/>
  <c r="H160" i="2"/>
  <c r="G160" i="2"/>
  <c r="I160" i="2" s="1"/>
  <c r="D160" i="2"/>
  <c r="F160" i="2" s="1"/>
  <c r="H159" i="2"/>
  <c r="G159" i="2"/>
  <c r="I159" i="2" s="1"/>
  <c r="D159" i="2"/>
  <c r="F159" i="2" s="1"/>
  <c r="H158" i="2"/>
  <c r="G158" i="2"/>
  <c r="I158" i="2" s="1"/>
  <c r="D158" i="2"/>
  <c r="H157" i="2"/>
  <c r="G157" i="2"/>
  <c r="I157" i="2" s="1"/>
  <c r="D157" i="2"/>
  <c r="F157" i="2" s="1"/>
  <c r="H156" i="2"/>
  <c r="G156" i="2"/>
  <c r="I156" i="2" s="1"/>
  <c r="D156" i="2"/>
  <c r="F156" i="2" s="1"/>
  <c r="H155" i="2"/>
  <c r="G155" i="2"/>
  <c r="I155" i="2" s="1"/>
  <c r="D155" i="2"/>
  <c r="F155" i="2" s="1"/>
  <c r="H154" i="2"/>
  <c r="G154" i="2"/>
  <c r="I154" i="2" s="1"/>
  <c r="D154" i="2"/>
  <c r="H153" i="2"/>
  <c r="G153" i="2"/>
  <c r="I153" i="2" s="1"/>
  <c r="D153" i="2"/>
  <c r="F153" i="2" s="1"/>
  <c r="H152" i="2"/>
  <c r="G152" i="2"/>
  <c r="I152" i="2" s="1"/>
  <c r="D152" i="2"/>
  <c r="F152" i="2" s="1"/>
  <c r="H151" i="2"/>
  <c r="G151" i="2"/>
  <c r="I151" i="2" s="1"/>
  <c r="D151" i="2"/>
  <c r="F151" i="2" s="1"/>
  <c r="H150" i="2"/>
  <c r="G150" i="2"/>
  <c r="I150" i="2" s="1"/>
  <c r="D150" i="2"/>
  <c r="H149" i="2"/>
  <c r="G149" i="2"/>
  <c r="I149" i="2" s="1"/>
  <c r="D149" i="2"/>
  <c r="F149" i="2" s="1"/>
  <c r="H148" i="2"/>
  <c r="G148" i="2"/>
  <c r="I148" i="2" s="1"/>
  <c r="D148" i="2"/>
  <c r="F148" i="2" s="1"/>
  <c r="H147" i="2"/>
  <c r="G147" i="2"/>
  <c r="I147" i="2" s="1"/>
  <c r="D147" i="2"/>
  <c r="H146" i="2"/>
  <c r="G146" i="2"/>
  <c r="I146" i="2" s="1"/>
  <c r="D146" i="2"/>
  <c r="H145" i="2"/>
  <c r="G145" i="2"/>
  <c r="I145" i="2" s="1"/>
  <c r="D145" i="2"/>
  <c r="H144" i="2"/>
  <c r="G144" i="2"/>
  <c r="I144" i="2" s="1"/>
  <c r="D144" i="2"/>
  <c r="H143" i="2"/>
  <c r="G143" i="2"/>
  <c r="I143" i="2" s="1"/>
  <c r="D143" i="2"/>
  <c r="H142" i="2"/>
  <c r="G142" i="2"/>
  <c r="I142" i="2" s="1"/>
  <c r="D142" i="2"/>
  <c r="F142" i="2" s="1"/>
  <c r="H141" i="2"/>
  <c r="G141" i="2"/>
  <c r="I141" i="2" s="1"/>
  <c r="D141" i="2"/>
  <c r="F141" i="2" s="1"/>
  <c r="H140" i="2"/>
  <c r="G140" i="2"/>
  <c r="I140" i="2" s="1"/>
  <c r="D140" i="2"/>
  <c r="F140" i="2" s="1"/>
  <c r="H139" i="2"/>
  <c r="G139" i="2"/>
  <c r="I139" i="2" s="1"/>
  <c r="D139" i="2"/>
  <c r="F139" i="2" s="1"/>
  <c r="H138" i="2"/>
  <c r="G138" i="2"/>
  <c r="I138" i="2" s="1"/>
  <c r="D138" i="2"/>
  <c r="F138" i="2" s="1"/>
  <c r="H137" i="2"/>
  <c r="G137" i="2"/>
  <c r="I137" i="2" s="1"/>
  <c r="D137" i="2"/>
  <c r="F137" i="2" s="1"/>
  <c r="H136" i="2"/>
  <c r="G136" i="2"/>
  <c r="I136" i="2" s="1"/>
  <c r="D136" i="2"/>
  <c r="F136" i="2" s="1"/>
  <c r="H135" i="2"/>
  <c r="G135" i="2"/>
  <c r="I135" i="2" s="1"/>
  <c r="D135" i="2"/>
  <c r="F135" i="2" s="1"/>
  <c r="H134" i="2"/>
  <c r="G134" i="2"/>
  <c r="I134" i="2" s="1"/>
  <c r="D134" i="2"/>
  <c r="F134" i="2" s="1"/>
  <c r="H133" i="2"/>
  <c r="G133" i="2"/>
  <c r="I133" i="2" s="1"/>
  <c r="D133" i="2"/>
  <c r="F133" i="2" s="1"/>
  <c r="H132" i="2"/>
  <c r="G132" i="2"/>
  <c r="I132" i="2" s="1"/>
  <c r="D132" i="2"/>
  <c r="F132" i="2" s="1"/>
  <c r="H131" i="2"/>
  <c r="G131" i="2"/>
  <c r="I131" i="2" s="1"/>
  <c r="D131" i="2"/>
  <c r="F131" i="2" s="1"/>
  <c r="H130" i="2"/>
  <c r="G130" i="2"/>
  <c r="I130" i="2" s="1"/>
  <c r="D130" i="2"/>
  <c r="F130" i="2" s="1"/>
  <c r="H129" i="2"/>
  <c r="G129" i="2"/>
  <c r="I129" i="2" s="1"/>
  <c r="D129" i="2"/>
  <c r="F129" i="2" s="1"/>
  <c r="H128" i="2"/>
  <c r="G128" i="2"/>
  <c r="I128" i="2" s="1"/>
  <c r="D128" i="2"/>
  <c r="F128" i="2" s="1"/>
  <c r="H127" i="2"/>
  <c r="G127" i="2"/>
  <c r="I127" i="2" s="1"/>
  <c r="D127" i="2"/>
  <c r="F127" i="2" s="1"/>
  <c r="H126" i="2"/>
  <c r="G126" i="2"/>
  <c r="I126" i="2" s="1"/>
  <c r="D126" i="2"/>
  <c r="H125" i="2"/>
  <c r="G125" i="2"/>
  <c r="I125" i="2" s="1"/>
  <c r="D125" i="2"/>
  <c r="H124" i="2"/>
  <c r="G124" i="2"/>
  <c r="I124" i="2" s="1"/>
  <c r="D124" i="2"/>
  <c r="F124" i="2" s="1"/>
  <c r="H123" i="2"/>
  <c r="G123" i="2"/>
  <c r="I123" i="2" s="1"/>
  <c r="D123" i="2"/>
  <c r="H122" i="2"/>
  <c r="G122" i="2"/>
  <c r="I122" i="2" s="1"/>
  <c r="D122" i="2"/>
  <c r="H121" i="2"/>
  <c r="G121" i="2"/>
  <c r="I121" i="2" s="1"/>
  <c r="D121" i="2"/>
  <c r="H120" i="2"/>
  <c r="G120" i="2"/>
  <c r="I120" i="2" s="1"/>
  <c r="D120" i="2"/>
  <c r="F120" i="2" s="1"/>
  <c r="H119" i="2"/>
  <c r="G119" i="2"/>
  <c r="I119" i="2" s="1"/>
  <c r="D119" i="2"/>
  <c r="H118" i="2"/>
  <c r="G118" i="2"/>
  <c r="I118" i="2" s="1"/>
  <c r="D118" i="2"/>
  <c r="H117" i="2"/>
  <c r="G117" i="2"/>
  <c r="I117" i="2" s="1"/>
  <c r="D117" i="2"/>
  <c r="H116" i="2"/>
  <c r="G116" i="2"/>
  <c r="I116" i="2" s="1"/>
  <c r="D116" i="2"/>
  <c r="F116" i="2" s="1"/>
  <c r="H115" i="2"/>
  <c r="G115" i="2"/>
  <c r="I115" i="2" s="1"/>
  <c r="D115" i="2"/>
  <c r="F115" i="2" s="1"/>
  <c r="H114" i="2"/>
  <c r="G114" i="2"/>
  <c r="I114" i="2" s="1"/>
  <c r="D114" i="2"/>
  <c r="F114" i="2" s="1"/>
  <c r="H113" i="2"/>
  <c r="G113" i="2"/>
  <c r="I113" i="2" s="1"/>
  <c r="D113" i="2"/>
  <c r="F113" i="2" s="1"/>
  <c r="H112" i="2"/>
  <c r="G112" i="2"/>
  <c r="I112" i="2" s="1"/>
  <c r="D112" i="2"/>
  <c r="F112" i="2" s="1"/>
  <c r="H111" i="2"/>
  <c r="G111" i="2"/>
  <c r="I111" i="2" s="1"/>
  <c r="D111" i="2"/>
  <c r="F111" i="2" s="1"/>
  <c r="H110" i="2"/>
  <c r="G110" i="2"/>
  <c r="I110" i="2" s="1"/>
  <c r="D110" i="2"/>
  <c r="F110" i="2" s="1"/>
  <c r="H109" i="2"/>
  <c r="G109" i="2"/>
  <c r="I109" i="2" s="1"/>
  <c r="D109" i="2"/>
  <c r="F109" i="2" s="1"/>
  <c r="H108" i="2"/>
  <c r="G108" i="2"/>
  <c r="I108" i="2" s="1"/>
  <c r="D108" i="2"/>
  <c r="F108" i="2" s="1"/>
  <c r="H107" i="2"/>
  <c r="G107" i="2"/>
  <c r="I107" i="2" s="1"/>
  <c r="D107" i="2"/>
  <c r="F107" i="2" s="1"/>
  <c r="H106" i="2"/>
  <c r="G106" i="2"/>
  <c r="I106" i="2" s="1"/>
  <c r="D106" i="2"/>
  <c r="F106" i="2" s="1"/>
  <c r="H105" i="2"/>
  <c r="G105" i="2"/>
  <c r="I105" i="2" s="1"/>
  <c r="D105" i="2"/>
  <c r="F105" i="2" s="1"/>
  <c r="H104" i="2"/>
  <c r="G104" i="2"/>
  <c r="I104" i="2" s="1"/>
  <c r="D104" i="2"/>
  <c r="F104" i="2" s="1"/>
  <c r="H103" i="2"/>
  <c r="G103" i="2"/>
  <c r="I103" i="2" s="1"/>
  <c r="D103" i="2"/>
  <c r="F103" i="2" s="1"/>
  <c r="H102" i="2"/>
  <c r="G102" i="2"/>
  <c r="I102" i="2" s="1"/>
  <c r="D102" i="2"/>
  <c r="F102" i="2" s="1"/>
  <c r="H101" i="2"/>
  <c r="G101" i="2"/>
  <c r="I101" i="2" s="1"/>
  <c r="D101" i="2"/>
  <c r="F101" i="2" s="1"/>
  <c r="H100" i="2"/>
  <c r="G100" i="2"/>
  <c r="I100" i="2" s="1"/>
  <c r="D100" i="2"/>
  <c r="F100" i="2" s="1"/>
  <c r="H99" i="2"/>
  <c r="G99" i="2"/>
  <c r="I99" i="2" s="1"/>
  <c r="D99" i="2"/>
  <c r="F99" i="2" s="1"/>
  <c r="H98" i="2"/>
  <c r="G98" i="2"/>
  <c r="I98" i="2" s="1"/>
  <c r="D98" i="2"/>
  <c r="F98" i="2" s="1"/>
  <c r="H97" i="2"/>
  <c r="G97" i="2"/>
  <c r="I97" i="2" s="1"/>
  <c r="D97" i="2"/>
  <c r="H96" i="2"/>
  <c r="G96" i="2"/>
  <c r="I96" i="2" s="1"/>
  <c r="D96" i="2"/>
  <c r="F96" i="2" s="1"/>
  <c r="H95" i="2"/>
  <c r="G95" i="2"/>
  <c r="I95" i="2" s="1"/>
  <c r="D95" i="2"/>
  <c r="H94" i="2"/>
  <c r="G94" i="2"/>
  <c r="I94" i="2" s="1"/>
  <c r="D94" i="2"/>
  <c r="F94" i="2" s="1"/>
  <c r="H93" i="2"/>
  <c r="G93" i="2"/>
  <c r="I93" i="2" s="1"/>
  <c r="D93" i="2"/>
  <c r="H92" i="2"/>
  <c r="G92" i="2"/>
  <c r="I92" i="2" s="1"/>
  <c r="D92" i="2"/>
  <c r="F92" i="2" s="1"/>
  <c r="H91" i="2"/>
  <c r="G91" i="2"/>
  <c r="I91" i="2" s="1"/>
  <c r="D91" i="2"/>
  <c r="H90" i="2"/>
  <c r="G90" i="2"/>
  <c r="I90" i="2" s="1"/>
  <c r="D90" i="2"/>
  <c r="F90" i="2" s="1"/>
  <c r="H89" i="2"/>
  <c r="G89" i="2"/>
  <c r="I89" i="2" s="1"/>
  <c r="D89" i="2"/>
  <c r="H88" i="2"/>
  <c r="G88" i="2"/>
  <c r="I88" i="2" s="1"/>
  <c r="D88" i="2"/>
  <c r="F88" i="2" s="1"/>
  <c r="H87" i="2"/>
  <c r="G87" i="2"/>
  <c r="I87" i="2" s="1"/>
  <c r="D87" i="2"/>
  <c r="H86" i="2"/>
  <c r="G86" i="2"/>
  <c r="I86" i="2" s="1"/>
  <c r="D86" i="2"/>
  <c r="F86" i="2" s="1"/>
  <c r="H85" i="2"/>
  <c r="G85" i="2"/>
  <c r="I85" i="2" s="1"/>
  <c r="D85" i="2"/>
  <c r="H84" i="2"/>
  <c r="G84" i="2"/>
  <c r="I84" i="2" s="1"/>
  <c r="D84" i="2"/>
  <c r="F84" i="2" s="1"/>
  <c r="H83" i="2"/>
  <c r="G83" i="2"/>
  <c r="I83" i="2" s="1"/>
  <c r="D83" i="2"/>
  <c r="H82" i="2"/>
  <c r="G82" i="2"/>
  <c r="I82" i="2" s="1"/>
  <c r="D82" i="2"/>
  <c r="F82" i="2" s="1"/>
  <c r="H81" i="2"/>
  <c r="G81" i="2"/>
  <c r="I81" i="2" s="1"/>
  <c r="D81" i="2"/>
  <c r="H80" i="2"/>
  <c r="G80" i="2"/>
  <c r="I80" i="2" s="1"/>
  <c r="D80" i="2"/>
  <c r="F80" i="2" s="1"/>
  <c r="H79" i="2"/>
  <c r="G79" i="2"/>
  <c r="I79" i="2" s="1"/>
  <c r="D79" i="2"/>
  <c r="H78" i="2"/>
  <c r="G78" i="2"/>
  <c r="I78" i="2" s="1"/>
  <c r="D78" i="2"/>
  <c r="F78" i="2" s="1"/>
  <c r="H77" i="2"/>
  <c r="G77" i="2"/>
  <c r="I77" i="2" s="1"/>
  <c r="D77" i="2"/>
  <c r="H76" i="2"/>
  <c r="G76" i="2"/>
  <c r="I76" i="2" s="1"/>
  <c r="D76" i="2"/>
  <c r="F76" i="2" s="1"/>
  <c r="H75" i="2"/>
  <c r="G75" i="2"/>
  <c r="I75" i="2" s="1"/>
  <c r="D75" i="2"/>
  <c r="H74" i="2"/>
  <c r="G74" i="2"/>
  <c r="I74" i="2" s="1"/>
  <c r="D74" i="2"/>
  <c r="F74" i="2" s="1"/>
  <c r="H73" i="2"/>
  <c r="G73" i="2"/>
  <c r="I73" i="2" s="1"/>
  <c r="D73" i="2"/>
  <c r="H72" i="2"/>
  <c r="G72" i="2"/>
  <c r="I72" i="2" s="1"/>
  <c r="D72" i="2"/>
  <c r="F72" i="2" s="1"/>
  <c r="H71" i="2"/>
  <c r="G71" i="2"/>
  <c r="I71" i="2" s="1"/>
  <c r="D71" i="2"/>
  <c r="H70" i="2"/>
  <c r="G70" i="2"/>
  <c r="I70" i="2" s="1"/>
  <c r="D70" i="2"/>
  <c r="F70" i="2" s="1"/>
  <c r="H69" i="2"/>
  <c r="G69" i="2"/>
  <c r="I69" i="2" s="1"/>
  <c r="D69" i="2"/>
  <c r="H68" i="2"/>
  <c r="G68" i="2"/>
  <c r="I68" i="2" s="1"/>
  <c r="D68" i="2"/>
  <c r="F68" i="2" s="1"/>
  <c r="H67" i="2"/>
  <c r="G67" i="2"/>
  <c r="I67" i="2" s="1"/>
  <c r="D67" i="2"/>
  <c r="F67" i="2" s="1"/>
  <c r="H66" i="2"/>
  <c r="G66" i="2"/>
  <c r="I66" i="2" s="1"/>
  <c r="D66" i="2"/>
  <c r="F66" i="2" s="1"/>
  <c r="H65" i="2"/>
  <c r="G65" i="2"/>
  <c r="I65" i="2" s="1"/>
  <c r="D65" i="2"/>
  <c r="F65" i="2" s="1"/>
  <c r="H64" i="2"/>
  <c r="G64" i="2"/>
  <c r="I64" i="2" s="1"/>
  <c r="D64" i="2"/>
  <c r="F64" i="2" s="1"/>
  <c r="H63" i="2"/>
  <c r="G63" i="2"/>
  <c r="I63" i="2" s="1"/>
  <c r="D63" i="2"/>
  <c r="F63" i="2" s="1"/>
  <c r="H62" i="2"/>
  <c r="G62" i="2"/>
  <c r="I62" i="2" s="1"/>
  <c r="D62" i="2"/>
  <c r="F62" i="2" s="1"/>
  <c r="H61" i="2"/>
  <c r="G61" i="2"/>
  <c r="I61" i="2" s="1"/>
  <c r="D61" i="2"/>
  <c r="F61" i="2" s="1"/>
  <c r="H60" i="2"/>
  <c r="G60" i="2"/>
  <c r="I60" i="2" s="1"/>
  <c r="D60" i="2"/>
  <c r="F60" i="2" s="1"/>
  <c r="H59" i="2"/>
  <c r="G59" i="2"/>
  <c r="I59" i="2" s="1"/>
  <c r="D59" i="2"/>
  <c r="F59" i="2" s="1"/>
  <c r="H58" i="2"/>
  <c r="G58" i="2"/>
  <c r="I58" i="2" s="1"/>
  <c r="D58" i="2"/>
  <c r="F58" i="2" s="1"/>
  <c r="H57" i="2"/>
  <c r="G57" i="2"/>
  <c r="I57" i="2" s="1"/>
  <c r="D57" i="2"/>
  <c r="F57" i="2" s="1"/>
  <c r="H56" i="2"/>
  <c r="G56" i="2"/>
  <c r="I56" i="2" s="1"/>
  <c r="D56" i="2"/>
  <c r="F56" i="2" s="1"/>
  <c r="H55" i="2"/>
  <c r="G55" i="2"/>
  <c r="I55" i="2" s="1"/>
  <c r="D55" i="2"/>
  <c r="F55" i="2" s="1"/>
  <c r="H54" i="2"/>
  <c r="G54" i="2"/>
  <c r="I54" i="2" s="1"/>
  <c r="D54" i="2"/>
  <c r="F54" i="2" s="1"/>
  <c r="H53" i="2"/>
  <c r="G53" i="2"/>
  <c r="I53" i="2" s="1"/>
  <c r="D53" i="2"/>
  <c r="F53" i="2" s="1"/>
  <c r="H52" i="2"/>
  <c r="G52" i="2"/>
  <c r="I52" i="2" s="1"/>
  <c r="D52" i="2"/>
  <c r="F52" i="2" s="1"/>
  <c r="H51" i="2"/>
  <c r="G51" i="2"/>
  <c r="I51" i="2" s="1"/>
  <c r="D51" i="2"/>
  <c r="F51" i="2" s="1"/>
  <c r="H50" i="2"/>
  <c r="G50" i="2"/>
  <c r="I50" i="2" s="1"/>
  <c r="D50" i="2"/>
  <c r="F50" i="2" s="1"/>
  <c r="H49" i="2"/>
  <c r="G49" i="2"/>
  <c r="I49" i="2" s="1"/>
  <c r="D49" i="2"/>
  <c r="F49" i="2" s="1"/>
  <c r="H48" i="2"/>
  <c r="G48" i="2"/>
  <c r="I48" i="2" s="1"/>
  <c r="D48" i="2"/>
  <c r="F48" i="2" s="1"/>
  <c r="H47" i="2"/>
  <c r="G47" i="2"/>
  <c r="I47" i="2" s="1"/>
  <c r="D47" i="2"/>
  <c r="F47" i="2" s="1"/>
  <c r="H46" i="2"/>
  <c r="G46" i="2"/>
  <c r="I46" i="2" s="1"/>
  <c r="D46" i="2"/>
  <c r="F46" i="2" s="1"/>
  <c r="H45" i="2"/>
  <c r="G45" i="2"/>
  <c r="I45" i="2" s="1"/>
  <c r="D45" i="2"/>
  <c r="F45" i="2" s="1"/>
  <c r="H44" i="2"/>
  <c r="G44" i="2"/>
  <c r="I44" i="2" s="1"/>
  <c r="D44" i="2"/>
  <c r="F44" i="2" s="1"/>
  <c r="H43" i="2"/>
  <c r="G43" i="2"/>
  <c r="I43" i="2" s="1"/>
  <c r="D43" i="2"/>
  <c r="F43" i="2" s="1"/>
  <c r="H42" i="2"/>
  <c r="G42" i="2"/>
  <c r="I42" i="2" s="1"/>
  <c r="D42" i="2"/>
  <c r="F42" i="2" s="1"/>
  <c r="H41" i="2"/>
  <c r="G41" i="2"/>
  <c r="I41" i="2" s="1"/>
  <c r="D41" i="2"/>
  <c r="F41" i="2" s="1"/>
  <c r="H40" i="2"/>
  <c r="G40" i="2"/>
  <c r="I40" i="2" s="1"/>
  <c r="D40" i="2"/>
  <c r="F40" i="2" s="1"/>
  <c r="H39" i="2"/>
  <c r="G39" i="2"/>
  <c r="I39" i="2" s="1"/>
  <c r="D39" i="2"/>
  <c r="F39" i="2" s="1"/>
  <c r="H38" i="2"/>
  <c r="G38" i="2"/>
  <c r="I38" i="2" s="1"/>
  <c r="D38" i="2"/>
  <c r="F38" i="2" s="1"/>
  <c r="H37" i="2"/>
  <c r="G37" i="2"/>
  <c r="I37" i="2" s="1"/>
  <c r="D37" i="2"/>
  <c r="H36" i="2"/>
  <c r="G36" i="2"/>
  <c r="I36" i="2" s="1"/>
  <c r="D36" i="2"/>
  <c r="H35" i="2"/>
  <c r="G35" i="2"/>
  <c r="I35" i="2" s="1"/>
  <c r="D35" i="2"/>
  <c r="H34" i="2"/>
  <c r="G34" i="2"/>
  <c r="I34" i="2" s="1"/>
  <c r="D34" i="2"/>
  <c r="H33" i="2"/>
  <c r="G33" i="2"/>
  <c r="I33" i="2" s="1"/>
  <c r="D33" i="2"/>
  <c r="H32" i="2"/>
  <c r="G32" i="2"/>
  <c r="I32" i="2" s="1"/>
  <c r="D32" i="2"/>
  <c r="H31" i="2"/>
  <c r="G31" i="2"/>
  <c r="I31" i="2" s="1"/>
  <c r="D31" i="2"/>
  <c r="H30" i="2"/>
  <c r="G30" i="2"/>
  <c r="I30" i="2" s="1"/>
  <c r="D30" i="2"/>
  <c r="H29" i="2"/>
  <c r="G29" i="2"/>
  <c r="I29" i="2" s="1"/>
  <c r="D29" i="2"/>
  <c r="H28" i="2"/>
  <c r="G28" i="2"/>
  <c r="I28" i="2" s="1"/>
  <c r="D28" i="2"/>
  <c r="H27" i="2"/>
  <c r="G27" i="2"/>
  <c r="I27" i="2" s="1"/>
  <c r="D27" i="2"/>
  <c r="H26" i="2"/>
  <c r="G26" i="2"/>
  <c r="I26" i="2" s="1"/>
  <c r="D26" i="2"/>
  <c r="H25" i="2"/>
  <c r="G25" i="2"/>
  <c r="I25" i="2" s="1"/>
  <c r="D25" i="2"/>
  <c r="H24" i="2"/>
  <c r="G24" i="2"/>
  <c r="I24" i="2" s="1"/>
  <c r="D24" i="2"/>
  <c r="H23" i="2"/>
  <c r="G23" i="2"/>
  <c r="I23" i="2" s="1"/>
  <c r="D23" i="2"/>
  <c r="H22" i="2"/>
  <c r="G22" i="2"/>
  <c r="I22" i="2" s="1"/>
  <c r="D22" i="2"/>
  <c r="F22" i="2" s="1"/>
  <c r="H21" i="2"/>
  <c r="G21" i="2"/>
  <c r="I21" i="2" s="1"/>
  <c r="D21" i="2"/>
  <c r="F21" i="2" s="1"/>
  <c r="H20" i="2"/>
  <c r="G20" i="2"/>
  <c r="I20" i="2" s="1"/>
  <c r="D20" i="2"/>
  <c r="H19" i="2"/>
  <c r="G19" i="2"/>
  <c r="I19" i="2" s="1"/>
  <c r="D19" i="2"/>
  <c r="F19" i="2" s="1"/>
  <c r="H18" i="2"/>
  <c r="G18" i="2"/>
  <c r="I18" i="2" s="1"/>
  <c r="D18" i="2"/>
  <c r="F18" i="2" s="1"/>
  <c r="H17" i="2"/>
  <c r="G17" i="2"/>
  <c r="I17" i="2" s="1"/>
  <c r="D17" i="2"/>
  <c r="F17" i="2" s="1"/>
  <c r="H16" i="2"/>
  <c r="G16" i="2"/>
  <c r="I16" i="2" s="1"/>
  <c r="D16" i="2"/>
  <c r="F16" i="2" s="1"/>
  <c r="AE15" i="2"/>
  <c r="H15" i="2"/>
  <c r="G15" i="2"/>
  <c r="I15" i="2" s="1"/>
  <c r="D15" i="2"/>
  <c r="F15" i="2" s="1"/>
  <c r="H14" i="2"/>
  <c r="G14" i="2"/>
  <c r="I14" i="2" s="1"/>
  <c r="D14" i="2"/>
  <c r="H13" i="2"/>
  <c r="G13" i="2"/>
  <c r="I13" i="2" s="1"/>
  <c r="D13" i="2"/>
  <c r="F13" i="2" s="1"/>
  <c r="H12" i="2"/>
  <c r="G12" i="2"/>
  <c r="I12" i="2" s="1"/>
  <c r="D12" i="2"/>
  <c r="F12" i="2" s="1"/>
  <c r="Q11" i="2"/>
  <c r="H11" i="2"/>
  <c r="G11" i="2"/>
  <c r="I11" i="2" s="1"/>
  <c r="D11" i="2"/>
  <c r="F11" i="2" s="1"/>
  <c r="AL10" i="2"/>
  <c r="AM10" i="2" s="1"/>
  <c r="AJ10" i="2"/>
  <c r="Q10" i="2"/>
  <c r="H10" i="2"/>
  <c r="G10" i="2"/>
  <c r="I10" i="2" s="1"/>
  <c r="D10" i="2"/>
  <c r="F10" i="2" s="1"/>
  <c r="AJ9" i="2"/>
  <c r="AL9" i="2" s="1"/>
  <c r="AM9" i="2" s="1"/>
  <c r="H9" i="2"/>
  <c r="G9" i="2"/>
  <c r="I9" i="2" s="1"/>
  <c r="D9" i="2"/>
  <c r="F9" i="2" s="1"/>
  <c r="AM8" i="2"/>
  <c r="AL8" i="2"/>
  <c r="AJ8" i="2"/>
  <c r="H8" i="2"/>
  <c r="G8" i="2"/>
  <c r="I8" i="2" s="1"/>
  <c r="D8" i="2"/>
  <c r="F8" i="2" s="1"/>
  <c r="AF7" i="2"/>
  <c r="H7" i="2"/>
  <c r="G7" i="2"/>
  <c r="I7" i="2" s="1"/>
  <c r="D7" i="2"/>
  <c r="F7" i="2" s="1"/>
  <c r="H6" i="2"/>
  <c r="G6" i="2"/>
  <c r="I6" i="2" s="1"/>
  <c r="D6" i="2"/>
  <c r="F6" i="2" s="1"/>
  <c r="H5" i="2"/>
  <c r="G5" i="2"/>
  <c r="I5" i="2" s="1"/>
  <c r="D5" i="2"/>
  <c r="F5" i="2" s="1"/>
  <c r="H4" i="2"/>
  <c r="G4" i="2"/>
  <c r="I4" i="2" s="1"/>
  <c r="D4" i="2"/>
  <c r="H3" i="2"/>
  <c r="G3" i="2"/>
  <c r="I3" i="2" s="1"/>
  <c r="D3" i="2"/>
  <c r="F3" i="2" s="1"/>
  <c r="H2" i="2"/>
  <c r="G2" i="2"/>
  <c r="I2" i="2" s="1"/>
  <c r="D2" i="2"/>
  <c r="F2" i="2" s="1"/>
  <c r="E3" i="2" l="1"/>
  <c r="E4" i="2" s="1"/>
  <c r="E5" i="2" s="1"/>
  <c r="E6" i="2" s="1"/>
  <c r="E7" i="2" s="1"/>
  <c r="E8" i="2" s="1"/>
  <c r="E9" i="2" s="1"/>
  <c r="E10" i="2" s="1"/>
  <c r="E11" i="2" s="1"/>
  <c r="E12" i="2" s="1"/>
  <c r="E13" i="2" s="1"/>
  <c r="E14" i="2" s="1"/>
  <c r="E15" i="2" s="1"/>
  <c r="E16" i="2" s="1"/>
  <c r="E17" i="2" s="1"/>
  <c r="E18" i="2" s="1"/>
  <c r="E19" i="2" s="1"/>
  <c r="E20" i="2" s="1"/>
  <c r="E21" i="2" s="1"/>
  <c r="E22" i="2" s="1"/>
  <c r="E23" i="2" s="1"/>
  <c r="E24" i="2" s="1"/>
  <c r="E25" i="2" s="1"/>
  <c r="E26" i="2" s="1"/>
  <c r="E27" i="2" s="1"/>
  <c r="E28" i="2" s="1"/>
  <c r="E29" i="2" s="1"/>
  <c r="E30" i="2" s="1"/>
  <c r="E31" i="2" s="1"/>
  <c r="E32" i="2" s="1"/>
  <c r="E33" i="2" s="1"/>
  <c r="E34" i="2" s="1"/>
  <c r="E35" i="2" s="1"/>
  <c r="E36" i="2" s="1"/>
  <c r="E37" i="2" s="1"/>
  <c r="E38" i="2" s="1"/>
  <c r="E39" i="2" s="1"/>
  <c r="E40" i="2" s="1"/>
  <c r="E41" i="2" s="1"/>
  <c r="E42" i="2" s="1"/>
  <c r="E43" i="2" s="1"/>
  <c r="E44" i="2" s="1"/>
  <c r="E45" i="2" s="1"/>
  <c r="E46" i="2" s="1"/>
  <c r="E47" i="2" s="1"/>
  <c r="E48" i="2" s="1"/>
  <c r="E49" i="2" s="1"/>
  <c r="E50" i="2" s="1"/>
  <c r="E51" i="2" s="1"/>
  <c r="E52" i="2" s="1"/>
  <c r="E53" i="2" s="1"/>
  <c r="E54" i="2" s="1"/>
  <c r="E55" i="2" s="1"/>
  <c r="E56" i="2" s="1"/>
  <c r="E57" i="2" s="1"/>
  <c r="E58" i="2" s="1"/>
  <c r="E59" i="2" s="1"/>
  <c r="E60" i="2" s="1"/>
  <c r="E61" i="2" s="1"/>
  <c r="E62" i="2" s="1"/>
  <c r="E63" i="2" s="1"/>
  <c r="E64" i="2" s="1"/>
  <c r="E65" i="2" s="1"/>
  <c r="E66" i="2" s="1"/>
  <c r="E67" i="2" s="1"/>
  <c r="E68" i="2" s="1"/>
  <c r="E69" i="2" s="1"/>
  <c r="E70" i="2" s="1"/>
  <c r="E71" i="2" s="1"/>
  <c r="E72" i="2" s="1"/>
  <c r="E73" i="2" s="1"/>
  <c r="E74" i="2" s="1"/>
  <c r="E75" i="2" s="1"/>
  <c r="E76" i="2" s="1"/>
  <c r="E77" i="2" s="1"/>
  <c r="E78" i="2" s="1"/>
  <c r="E79" i="2" s="1"/>
  <c r="E80" i="2" s="1"/>
  <c r="E81" i="2" s="1"/>
  <c r="E82" i="2" s="1"/>
  <c r="E83" i="2" s="1"/>
  <c r="E84" i="2" s="1"/>
  <c r="E85" i="2" s="1"/>
  <c r="E86" i="2" s="1"/>
  <c r="E87" i="2" s="1"/>
  <c r="E88" i="2" s="1"/>
  <c r="E89" i="2" s="1"/>
  <c r="E90" i="2" s="1"/>
  <c r="E91" i="2" s="1"/>
  <c r="E92" i="2" s="1"/>
  <c r="E93" i="2" s="1"/>
  <c r="E94" i="2" s="1"/>
  <c r="E95" i="2" s="1"/>
  <c r="E96" i="2" s="1"/>
  <c r="E97" i="2" s="1"/>
  <c r="E98" i="2" s="1"/>
  <c r="E99" i="2" s="1"/>
  <c r="E100" i="2" s="1"/>
  <c r="E101" i="2" s="1"/>
  <c r="E102" i="2" s="1"/>
  <c r="E103" i="2" s="1"/>
  <c r="E104" i="2" s="1"/>
  <c r="E105" i="2" s="1"/>
  <c r="E106" i="2" s="1"/>
  <c r="E107" i="2" s="1"/>
  <c r="E108" i="2" s="1"/>
  <c r="E109" i="2" s="1"/>
  <c r="E110" i="2" s="1"/>
  <c r="E111" i="2" s="1"/>
  <c r="E112" i="2" s="1"/>
  <c r="E113" i="2" s="1"/>
  <c r="E114" i="2" s="1"/>
  <c r="E115" i="2" s="1"/>
  <c r="E116" i="2" s="1"/>
  <c r="E117" i="2" s="1"/>
  <c r="E118" i="2" s="1"/>
  <c r="E119" i="2" s="1"/>
  <c r="E120" i="2" s="1"/>
  <c r="E121" i="2" s="1"/>
  <c r="E122" i="2" s="1"/>
  <c r="E123" i="2" s="1"/>
  <c r="E124" i="2" s="1"/>
  <c r="E125" i="2" s="1"/>
  <c r="E126" i="2" s="1"/>
  <c r="E127" i="2" s="1"/>
  <c r="E128" i="2" s="1"/>
  <c r="E129" i="2" s="1"/>
  <c r="E130" i="2" s="1"/>
  <c r="E131" i="2" s="1"/>
  <c r="E132" i="2" s="1"/>
  <c r="E133" i="2" s="1"/>
  <c r="E134" i="2" s="1"/>
  <c r="E135" i="2" s="1"/>
  <c r="E136" i="2" s="1"/>
  <c r="E137" i="2" s="1"/>
  <c r="E138" i="2" s="1"/>
  <c r="E139" i="2" s="1"/>
  <c r="E140" i="2" s="1"/>
  <c r="E141" i="2" s="1"/>
  <c r="E142" i="2" s="1"/>
  <c r="E143" i="2" s="1"/>
  <c r="E144" i="2" s="1"/>
  <c r="E145" i="2" s="1"/>
  <c r="E146" i="2" s="1"/>
  <c r="E147" i="2" s="1"/>
  <c r="E148" i="2" s="1"/>
  <c r="E149" i="2" s="1"/>
  <c r="E150" i="2" s="1"/>
  <c r="E151" i="2" s="1"/>
  <c r="E152" i="2" s="1"/>
  <c r="E153" i="2" s="1"/>
  <c r="E154" i="2" s="1"/>
  <c r="E155" i="2" s="1"/>
  <c r="E156" i="2" s="1"/>
  <c r="E157" i="2" s="1"/>
  <c r="E158" i="2" s="1"/>
  <c r="E159" i="2" s="1"/>
  <c r="E160" i="2" s="1"/>
  <c r="E161" i="2" s="1"/>
  <c r="E162" i="2" s="1"/>
  <c r="E163" i="2" s="1"/>
  <c r="E164" i="2" s="1"/>
  <c r="E165" i="2" s="1"/>
  <c r="E166" i="2" s="1"/>
  <c r="E167" i="2" s="1"/>
  <c r="E168" i="2" s="1"/>
  <c r="E169" i="2" s="1"/>
  <c r="E170" i="2" s="1"/>
  <c r="E171" i="2" s="1"/>
  <c r="E172" i="2" s="1"/>
  <c r="E173" i="2" s="1"/>
  <c r="E174" i="2" s="1"/>
  <c r="E175" i="2" s="1"/>
  <c r="E176" i="2" s="1"/>
  <c r="E177" i="2" s="1"/>
  <c r="E178" i="2" s="1"/>
  <c r="E179" i="2" s="1"/>
  <c r="E180" i="2" s="1"/>
  <c r="E181" i="2" s="1"/>
  <c r="E182" i="2" s="1"/>
  <c r="E183" i="2" s="1"/>
  <c r="E184" i="2" s="1"/>
  <c r="E185" i="2" s="1"/>
  <c r="E186" i="2" s="1"/>
  <c r="E187" i="2" s="1"/>
  <c r="E188" i="2" s="1"/>
  <c r="E189" i="2" s="1"/>
  <c r="E190" i="2" s="1"/>
  <c r="E191" i="2" s="1"/>
  <c r="E192" i="2" s="1"/>
  <c r="E193" i="2" s="1"/>
  <c r="E194" i="2" s="1"/>
  <c r="E195" i="2" s="1"/>
  <c r="E196" i="2" s="1"/>
  <c r="E197" i="2" s="1"/>
  <c r="E198" i="2" s="1"/>
  <c r="E199" i="2" s="1"/>
  <c r="E200" i="2" s="1"/>
  <c r="E201" i="2" s="1"/>
  <c r="E202" i="2" s="1"/>
  <c r="E203" i="2" s="1"/>
  <c r="E204" i="2" s="1"/>
  <c r="E205" i="2" s="1"/>
  <c r="E206" i="2" s="1"/>
  <c r="E207" i="2" s="1"/>
  <c r="E208" i="2" s="1"/>
  <c r="E209" i="2" s="1"/>
  <c r="E210" i="2" s="1"/>
  <c r="E211" i="2" s="1"/>
  <c r="E212" i="2" s="1"/>
  <c r="E213" i="2" s="1"/>
  <c r="E214" i="2" s="1"/>
  <c r="E215" i="2" s="1"/>
  <c r="E216" i="2" s="1"/>
  <c r="E217" i="2" s="1"/>
  <c r="E218" i="2" s="1"/>
  <c r="E219" i="2" s="1"/>
  <c r="E220" i="2" s="1"/>
  <c r="E221" i="2" s="1"/>
  <c r="E222" i="2" s="1"/>
  <c r="E223" i="2" s="1"/>
  <c r="E224" i="2" s="1"/>
  <c r="E225" i="2" s="1"/>
  <c r="E226" i="2" s="1"/>
  <c r="E227" i="2" s="1"/>
  <c r="E228" i="2" s="1"/>
  <c r="E229" i="2" s="1"/>
  <c r="E230" i="2" s="1"/>
  <c r="E231" i="2" s="1"/>
  <c r="E232" i="2" s="1"/>
  <c r="E233" i="2" s="1"/>
  <c r="F4" i="2"/>
  <c r="Q9" i="2"/>
  <c r="J233" i="2" s="1"/>
  <c r="K233" i="2" s="1"/>
  <c r="J229" i="2"/>
  <c r="K229" i="2" s="1"/>
  <c r="J221" i="2"/>
  <c r="K221" i="2" s="1"/>
  <c r="J213" i="2"/>
  <c r="K213" i="2" s="1"/>
  <c r="J205" i="2"/>
  <c r="K205" i="2" s="1"/>
  <c r="J203" i="2"/>
  <c r="K203" i="2" s="1"/>
  <c r="J201" i="2"/>
  <c r="K201" i="2" s="1"/>
  <c r="J199" i="2"/>
  <c r="K199" i="2" s="1"/>
  <c r="J197" i="2"/>
  <c r="K197" i="2" s="1"/>
  <c r="J195" i="2"/>
  <c r="K195" i="2" s="1"/>
  <c r="J232" i="2"/>
  <c r="K232" i="2" s="1"/>
  <c r="J224" i="2"/>
  <c r="K224" i="2" s="1"/>
  <c r="J216" i="2"/>
  <c r="K216" i="2" s="1"/>
  <c r="J208" i="2"/>
  <c r="K208" i="2" s="1"/>
  <c r="J227" i="2"/>
  <c r="K227" i="2" s="1"/>
  <c r="J219" i="2"/>
  <c r="K219" i="2" s="1"/>
  <c r="J214" i="2"/>
  <c r="K214" i="2" s="1"/>
  <c r="J210" i="2"/>
  <c r="K210" i="2" s="1"/>
  <c r="J193" i="2"/>
  <c r="K193" i="2" s="1"/>
  <c r="J191" i="2"/>
  <c r="K191" i="2" s="1"/>
  <c r="J189" i="2"/>
  <c r="K189" i="2" s="1"/>
  <c r="J187" i="2"/>
  <c r="K187" i="2" s="1"/>
  <c r="J185" i="2"/>
  <c r="K185" i="2" s="1"/>
  <c r="J183" i="2"/>
  <c r="K183" i="2" s="1"/>
  <c r="J181" i="2"/>
  <c r="K181" i="2" s="1"/>
  <c r="J179" i="2"/>
  <c r="K179" i="2" s="1"/>
  <c r="J177" i="2"/>
  <c r="K177" i="2" s="1"/>
  <c r="J176" i="2"/>
  <c r="K176" i="2" s="1"/>
  <c r="J175" i="2"/>
  <c r="K175" i="2" s="1"/>
  <c r="J173" i="2"/>
  <c r="K173" i="2" s="1"/>
  <c r="J172" i="2"/>
  <c r="K172" i="2" s="1"/>
  <c r="J171" i="2"/>
  <c r="K171" i="2" s="1"/>
  <c r="J169" i="2"/>
  <c r="K169" i="2" s="1"/>
  <c r="J168" i="2"/>
  <c r="K168" i="2" s="1"/>
  <c r="J167" i="2"/>
  <c r="K167" i="2" s="1"/>
  <c r="J165" i="2"/>
  <c r="K165" i="2" s="1"/>
  <c r="J164" i="2"/>
  <c r="K164" i="2" s="1"/>
  <c r="J163" i="2"/>
  <c r="K163" i="2" s="1"/>
  <c r="J161" i="2"/>
  <c r="K161" i="2" s="1"/>
  <c r="J160" i="2"/>
  <c r="K160" i="2" s="1"/>
  <c r="J159" i="2"/>
  <c r="K159" i="2" s="1"/>
  <c r="J157" i="2"/>
  <c r="K157" i="2" s="1"/>
  <c r="J156" i="2"/>
  <c r="K156" i="2" s="1"/>
  <c r="J155" i="2"/>
  <c r="K155" i="2" s="1"/>
  <c r="J153" i="2"/>
  <c r="K153" i="2" s="1"/>
  <c r="J152" i="2"/>
  <c r="K152" i="2" s="1"/>
  <c r="J151" i="2"/>
  <c r="K151" i="2" s="1"/>
  <c r="J149" i="2"/>
  <c r="K149" i="2" s="1"/>
  <c r="J148" i="2"/>
  <c r="K148" i="2" s="1"/>
  <c r="J147" i="2"/>
  <c r="K147" i="2" s="1"/>
  <c r="J222" i="2"/>
  <c r="K222" i="2" s="1"/>
  <c r="J218" i="2"/>
  <c r="K218" i="2" s="1"/>
  <c r="J146" i="2"/>
  <c r="K146" i="2" s="1"/>
  <c r="J144" i="2"/>
  <c r="K144" i="2" s="1"/>
  <c r="J143" i="2"/>
  <c r="K143" i="2" s="1"/>
  <c r="J142" i="2"/>
  <c r="K142" i="2" s="1"/>
  <c r="J140" i="2"/>
  <c r="K140" i="2" s="1"/>
  <c r="J139" i="2"/>
  <c r="K139" i="2" s="1"/>
  <c r="J138" i="2"/>
  <c r="K138" i="2" s="1"/>
  <c r="J136" i="2"/>
  <c r="K136" i="2" s="1"/>
  <c r="J135" i="2"/>
  <c r="K135" i="2" s="1"/>
  <c r="J211" i="2"/>
  <c r="K211" i="2" s="1"/>
  <c r="J124" i="2"/>
  <c r="K124" i="2" s="1"/>
  <c r="J120" i="2"/>
  <c r="K120" i="2" s="1"/>
  <c r="J116" i="2"/>
  <c r="K116" i="2" s="1"/>
  <c r="J134" i="2"/>
  <c r="K134" i="2" s="1"/>
  <c r="J132" i="2"/>
  <c r="K132" i="2" s="1"/>
  <c r="J130" i="2"/>
  <c r="K130" i="2" s="1"/>
  <c r="J128" i="2"/>
  <c r="K128" i="2" s="1"/>
  <c r="J125" i="2"/>
  <c r="K125" i="2" s="1"/>
  <c r="J121" i="2"/>
  <c r="K121" i="2" s="1"/>
  <c r="J126" i="2"/>
  <c r="K126" i="2" s="1"/>
  <c r="J122" i="2"/>
  <c r="K122" i="2" s="1"/>
  <c r="J118" i="2"/>
  <c r="K118" i="2" s="1"/>
  <c r="J127" i="2"/>
  <c r="K127" i="2" s="1"/>
  <c r="J94" i="2"/>
  <c r="K94" i="2" s="1"/>
  <c r="J90" i="2"/>
  <c r="K90" i="2" s="1"/>
  <c r="J86" i="2"/>
  <c r="K86" i="2" s="1"/>
  <c r="J82" i="2"/>
  <c r="K82" i="2" s="1"/>
  <c r="J78" i="2"/>
  <c r="K78" i="2" s="1"/>
  <c r="J74" i="2"/>
  <c r="K74" i="2" s="1"/>
  <c r="J70" i="2"/>
  <c r="K70" i="2" s="1"/>
  <c r="J67" i="2"/>
  <c r="K67" i="2" s="1"/>
  <c r="J66" i="2"/>
  <c r="K66" i="2" s="1"/>
  <c r="J65" i="2"/>
  <c r="K65" i="2" s="1"/>
  <c r="J64" i="2"/>
  <c r="K64" i="2" s="1"/>
  <c r="J63" i="2"/>
  <c r="K63" i="2" s="1"/>
  <c r="J62" i="2"/>
  <c r="K62" i="2" s="1"/>
  <c r="J61" i="2"/>
  <c r="K61" i="2" s="1"/>
  <c r="J60" i="2"/>
  <c r="K60" i="2" s="1"/>
  <c r="J59" i="2"/>
  <c r="K59" i="2" s="1"/>
  <c r="J58" i="2"/>
  <c r="K58" i="2" s="1"/>
  <c r="J57" i="2"/>
  <c r="K57" i="2" s="1"/>
  <c r="J56" i="2"/>
  <c r="K56" i="2" s="1"/>
  <c r="J55" i="2"/>
  <c r="K55" i="2" s="1"/>
  <c r="J54" i="2"/>
  <c r="K54" i="2" s="1"/>
  <c r="J53" i="2"/>
  <c r="K53" i="2" s="1"/>
  <c r="J52" i="2"/>
  <c r="K52" i="2" s="1"/>
  <c r="J51" i="2"/>
  <c r="K51" i="2" s="1"/>
  <c r="J50" i="2"/>
  <c r="K50" i="2" s="1"/>
  <c r="J49" i="2"/>
  <c r="K49" i="2" s="1"/>
  <c r="J48" i="2"/>
  <c r="K48" i="2" s="1"/>
  <c r="J47" i="2"/>
  <c r="K47" i="2" s="1"/>
  <c r="J46" i="2"/>
  <c r="K46" i="2" s="1"/>
  <c r="J45" i="2"/>
  <c r="K45" i="2" s="1"/>
  <c r="J44" i="2"/>
  <c r="K44" i="2" s="1"/>
  <c r="J43" i="2"/>
  <c r="K43" i="2" s="1"/>
  <c r="J42" i="2"/>
  <c r="K42" i="2" s="1"/>
  <c r="J41" i="2"/>
  <c r="K41" i="2" s="1"/>
  <c r="J40" i="2"/>
  <c r="K40" i="2" s="1"/>
  <c r="J39" i="2"/>
  <c r="K39" i="2" s="1"/>
  <c r="J38" i="2"/>
  <c r="K38" i="2" s="1"/>
  <c r="J37" i="2"/>
  <c r="K37" i="2" s="1"/>
  <c r="J36" i="2"/>
  <c r="K36" i="2" s="1"/>
  <c r="J35" i="2"/>
  <c r="K35" i="2" s="1"/>
  <c r="J34" i="2"/>
  <c r="K34" i="2" s="1"/>
  <c r="J33" i="2"/>
  <c r="K33" i="2" s="1"/>
  <c r="J32" i="2"/>
  <c r="K32" i="2" s="1"/>
  <c r="J31" i="2"/>
  <c r="K31" i="2" s="1"/>
  <c r="J30" i="2"/>
  <c r="K30" i="2" s="1"/>
  <c r="J29" i="2"/>
  <c r="K29" i="2" s="1"/>
  <c r="J28" i="2"/>
  <c r="K28" i="2" s="1"/>
  <c r="J27" i="2"/>
  <c r="K27" i="2" s="1"/>
  <c r="J26" i="2"/>
  <c r="K26" i="2" s="1"/>
  <c r="J25" i="2"/>
  <c r="K25" i="2" s="1"/>
  <c r="J24" i="2"/>
  <c r="K24" i="2" s="1"/>
  <c r="J23" i="2"/>
  <c r="K23" i="2" s="1"/>
  <c r="J19" i="2"/>
  <c r="K19" i="2" s="1"/>
  <c r="J15" i="2"/>
  <c r="K15" i="2" s="1"/>
  <c r="J133" i="2"/>
  <c r="K133" i="2" s="1"/>
  <c r="J123" i="2"/>
  <c r="K123" i="2" s="1"/>
  <c r="J119" i="2"/>
  <c r="K119" i="2" s="1"/>
  <c r="J117" i="2"/>
  <c r="K117" i="2" s="1"/>
  <c r="J114" i="2"/>
  <c r="K114" i="2" s="1"/>
  <c r="J112" i="2"/>
  <c r="K112" i="2" s="1"/>
  <c r="J110" i="2"/>
  <c r="K110" i="2" s="1"/>
  <c r="J108" i="2"/>
  <c r="K108" i="2" s="1"/>
  <c r="J106" i="2"/>
  <c r="K106" i="2" s="1"/>
  <c r="J104" i="2"/>
  <c r="K104" i="2" s="1"/>
  <c r="J102" i="2"/>
  <c r="K102" i="2" s="1"/>
  <c r="J100" i="2"/>
  <c r="K100" i="2" s="1"/>
  <c r="J98" i="2"/>
  <c r="K98" i="2" s="1"/>
  <c r="J95" i="2"/>
  <c r="K95" i="2" s="1"/>
  <c r="J91" i="2"/>
  <c r="K91" i="2" s="1"/>
  <c r="J87" i="2"/>
  <c r="K87" i="2" s="1"/>
  <c r="J83" i="2"/>
  <c r="K83" i="2" s="1"/>
  <c r="J77" i="2"/>
  <c r="K77" i="2" s="1"/>
  <c r="J73" i="2"/>
  <c r="K73" i="2" s="1"/>
  <c r="J69" i="2"/>
  <c r="K69" i="2" s="1"/>
  <c r="J22" i="2"/>
  <c r="K22" i="2" s="1"/>
  <c r="J131" i="2"/>
  <c r="K131" i="2" s="1"/>
  <c r="J96" i="2"/>
  <c r="K96" i="2" s="1"/>
  <c r="J92" i="2"/>
  <c r="K92" i="2" s="1"/>
  <c r="J88" i="2"/>
  <c r="K88" i="2" s="1"/>
  <c r="J84" i="2"/>
  <c r="K84" i="2" s="1"/>
  <c r="J80" i="2"/>
  <c r="K80" i="2" s="1"/>
  <c r="J76" i="2"/>
  <c r="K76" i="2" s="1"/>
  <c r="J72" i="2"/>
  <c r="K72" i="2" s="1"/>
  <c r="J68" i="2"/>
  <c r="K68" i="2" s="1"/>
  <c r="J129" i="2"/>
  <c r="K129" i="2" s="1"/>
  <c r="J115" i="2"/>
  <c r="K115" i="2" s="1"/>
  <c r="J113" i="2"/>
  <c r="K113" i="2" s="1"/>
  <c r="J111" i="2"/>
  <c r="K111" i="2" s="1"/>
  <c r="J109" i="2"/>
  <c r="K109" i="2" s="1"/>
  <c r="J107" i="2"/>
  <c r="K107" i="2" s="1"/>
  <c r="J105" i="2"/>
  <c r="K105" i="2" s="1"/>
  <c r="J103" i="2"/>
  <c r="K103" i="2" s="1"/>
  <c r="J101" i="2"/>
  <c r="K101" i="2" s="1"/>
  <c r="J99" i="2"/>
  <c r="K99" i="2" s="1"/>
  <c r="J97" i="2"/>
  <c r="K97" i="2" s="1"/>
  <c r="J93" i="2"/>
  <c r="K93" i="2" s="1"/>
  <c r="J89" i="2"/>
  <c r="K89" i="2" s="1"/>
  <c r="J85" i="2"/>
  <c r="K85" i="2" s="1"/>
  <c r="J81" i="2"/>
  <c r="K81" i="2" s="1"/>
  <c r="J79" i="2"/>
  <c r="K79" i="2" s="1"/>
  <c r="J75" i="2"/>
  <c r="K75" i="2" s="1"/>
  <c r="J71" i="2"/>
  <c r="K71" i="2" s="1"/>
  <c r="J20" i="2"/>
  <c r="K20" i="2" s="1"/>
  <c r="J13" i="2"/>
  <c r="K13" i="2" s="1"/>
  <c r="J12" i="2"/>
  <c r="K12" i="2" s="1"/>
  <c r="J9" i="2"/>
  <c r="K9" i="2" s="1"/>
  <c r="J4" i="2"/>
  <c r="K4" i="2" s="1"/>
  <c r="J11" i="2"/>
  <c r="K11" i="2" s="1"/>
  <c r="J8" i="2"/>
  <c r="K8" i="2" s="1"/>
  <c r="J7" i="2"/>
  <c r="K7" i="2" s="1"/>
  <c r="J3" i="2"/>
  <c r="K3" i="2" s="1"/>
  <c r="J17" i="2"/>
  <c r="K17" i="2" s="1"/>
  <c r="J16" i="2"/>
  <c r="K16" i="2" s="1"/>
  <c r="J10" i="2"/>
  <c r="K10" i="2" s="1"/>
  <c r="J5" i="2"/>
  <c r="K5" i="2" s="1"/>
  <c r="J6" i="2"/>
  <c r="K6" i="2" s="1"/>
  <c r="J21" i="2"/>
  <c r="K21" i="2" s="1"/>
  <c r="J18" i="2"/>
  <c r="K18" i="2" s="1"/>
  <c r="J2" i="2"/>
  <c r="K2" i="2" s="1"/>
  <c r="J14" i="2"/>
  <c r="K14" i="2" s="1"/>
  <c r="F14" i="2"/>
  <c r="F23" i="2"/>
  <c r="F24" i="2"/>
  <c r="F25" i="2"/>
  <c r="F26" i="2"/>
  <c r="F27" i="2"/>
  <c r="F28" i="2"/>
  <c r="F29" i="2"/>
  <c r="F30" i="2"/>
  <c r="F31" i="2"/>
  <c r="F32" i="2"/>
  <c r="F33" i="2"/>
  <c r="F34" i="2"/>
  <c r="F35" i="2"/>
  <c r="F36" i="2"/>
  <c r="F37" i="2"/>
  <c r="F20" i="2"/>
  <c r="F71" i="2"/>
  <c r="F75" i="2"/>
  <c r="F79" i="2"/>
  <c r="F81" i="2"/>
  <c r="F85" i="2"/>
  <c r="F89" i="2"/>
  <c r="F93" i="2"/>
  <c r="F97" i="2"/>
  <c r="F69" i="2"/>
  <c r="F73" i="2"/>
  <c r="F77" i="2"/>
  <c r="F83" i="2"/>
  <c r="F87" i="2"/>
  <c r="F91" i="2"/>
  <c r="F95" i="2"/>
  <c r="F117" i="2"/>
  <c r="F119" i="2"/>
  <c r="F123" i="2"/>
  <c r="F118" i="2"/>
  <c r="F122" i="2"/>
  <c r="F126" i="2"/>
  <c r="F121" i="2"/>
  <c r="F125" i="2"/>
  <c r="F146" i="2"/>
  <c r="F162" i="2"/>
  <c r="F177" i="2"/>
  <c r="F143" i="2"/>
  <c r="F147" i="2"/>
  <c r="F158" i="2"/>
  <c r="F173" i="2"/>
  <c r="F190" i="2"/>
  <c r="F218" i="2"/>
  <c r="F144" i="2"/>
  <c r="F154" i="2"/>
  <c r="F169" i="2"/>
  <c r="F185" i="2"/>
  <c r="F145" i="2"/>
  <c r="F150" i="2"/>
  <c r="F181" i="2"/>
  <c r="F191" i="2"/>
  <c r="F192" i="2"/>
  <c r="F189" i="2"/>
  <c r="F193" i="2"/>
  <c r="F226" i="2"/>
  <c r="F195" i="2"/>
  <c r="F197" i="2"/>
  <c r="F199" i="2"/>
  <c r="F201" i="2"/>
  <c r="F203" i="2"/>
  <c r="F205" i="2"/>
  <c r="F207" i="2"/>
  <c r="F211" i="2"/>
  <c r="F222" i="2"/>
  <c r="F215" i="2"/>
  <c r="F194" i="2"/>
  <c r="F196" i="2"/>
  <c r="F198" i="2"/>
  <c r="F200" i="2"/>
  <c r="F202" i="2"/>
  <c r="F204" i="2"/>
  <c r="F219" i="2"/>
  <c r="F230" i="2"/>
  <c r="F223" i="2"/>
  <c r="F227" i="2"/>
  <c r="F231" i="2"/>
  <c r="F208" i="2"/>
  <c r="F232" i="2"/>
  <c r="J207" i="2" l="1"/>
  <c r="K207" i="2" s="1"/>
  <c r="N207" i="2" s="1"/>
  <c r="O207" i="2" s="1"/>
  <c r="J137" i="2"/>
  <c r="K137" i="2" s="1"/>
  <c r="J141" i="2"/>
  <c r="K141" i="2" s="1"/>
  <c r="N141" i="2" s="1"/>
  <c r="O141" i="2" s="1"/>
  <c r="J145" i="2"/>
  <c r="K145" i="2" s="1"/>
  <c r="N145" i="2" s="1"/>
  <c r="O145" i="2" s="1"/>
  <c r="J215" i="2"/>
  <c r="K215" i="2" s="1"/>
  <c r="L215" i="2" s="1"/>
  <c r="M215" i="2" s="1"/>
  <c r="J150" i="2"/>
  <c r="K150" i="2" s="1"/>
  <c r="N150" i="2" s="1"/>
  <c r="O150" i="2" s="1"/>
  <c r="J154" i="2"/>
  <c r="K154" i="2" s="1"/>
  <c r="L154" i="2" s="1"/>
  <c r="M154" i="2" s="1"/>
  <c r="J158" i="2"/>
  <c r="K158" i="2" s="1"/>
  <c r="N158" i="2" s="1"/>
  <c r="O158" i="2" s="1"/>
  <c r="J162" i="2"/>
  <c r="K162" i="2" s="1"/>
  <c r="L162" i="2" s="1"/>
  <c r="M162" i="2" s="1"/>
  <c r="J166" i="2"/>
  <c r="K166" i="2" s="1"/>
  <c r="N166" i="2" s="1"/>
  <c r="O166" i="2" s="1"/>
  <c r="J170" i="2"/>
  <c r="K170" i="2" s="1"/>
  <c r="N170" i="2" s="1"/>
  <c r="O170" i="2" s="1"/>
  <c r="J174" i="2"/>
  <c r="K174" i="2" s="1"/>
  <c r="N174" i="2" s="1"/>
  <c r="O174" i="2" s="1"/>
  <c r="J178" i="2"/>
  <c r="K178" i="2" s="1"/>
  <c r="L178" i="2" s="1"/>
  <c r="M178" i="2" s="1"/>
  <c r="J182" i="2"/>
  <c r="K182" i="2" s="1"/>
  <c r="L182" i="2" s="1"/>
  <c r="M182" i="2" s="1"/>
  <c r="J186" i="2"/>
  <c r="K186" i="2" s="1"/>
  <c r="N186" i="2" s="1"/>
  <c r="O186" i="2" s="1"/>
  <c r="J190" i="2"/>
  <c r="K190" i="2" s="1"/>
  <c r="N190" i="2" s="1"/>
  <c r="O190" i="2" s="1"/>
  <c r="J206" i="2"/>
  <c r="K206" i="2" s="1"/>
  <c r="J226" i="2"/>
  <c r="K226" i="2" s="1"/>
  <c r="L226" i="2" s="1"/>
  <c r="M226" i="2" s="1"/>
  <c r="J231" i="2"/>
  <c r="K231" i="2" s="1"/>
  <c r="N231" i="2" s="1"/>
  <c r="O231" i="2" s="1"/>
  <c r="J220" i="2"/>
  <c r="K220" i="2" s="1"/>
  <c r="N220" i="2" s="1"/>
  <c r="O220" i="2" s="1"/>
  <c r="J194" i="2"/>
  <c r="K194" i="2" s="1"/>
  <c r="L194" i="2" s="1"/>
  <c r="M194" i="2" s="1"/>
  <c r="J198" i="2"/>
  <c r="K198" i="2" s="1"/>
  <c r="L198" i="2" s="1"/>
  <c r="M198" i="2" s="1"/>
  <c r="J202" i="2"/>
  <c r="K202" i="2" s="1"/>
  <c r="N202" i="2" s="1"/>
  <c r="O202" i="2" s="1"/>
  <c r="J209" i="2"/>
  <c r="K209" i="2" s="1"/>
  <c r="L209" i="2" s="1"/>
  <c r="M209" i="2" s="1"/>
  <c r="J225" i="2"/>
  <c r="K225" i="2" s="1"/>
  <c r="L225" i="2" s="1"/>
  <c r="M225" i="2" s="1"/>
  <c r="Q8" i="2"/>
  <c r="J180" i="2"/>
  <c r="K180" i="2" s="1"/>
  <c r="N180" i="2" s="1"/>
  <c r="O180" i="2" s="1"/>
  <c r="J184" i="2"/>
  <c r="K184" i="2" s="1"/>
  <c r="N184" i="2" s="1"/>
  <c r="O184" i="2" s="1"/>
  <c r="J188" i="2"/>
  <c r="K188" i="2" s="1"/>
  <c r="N188" i="2" s="1"/>
  <c r="O188" i="2" s="1"/>
  <c r="J192" i="2"/>
  <c r="K192" i="2" s="1"/>
  <c r="N192" i="2" s="1"/>
  <c r="O192" i="2" s="1"/>
  <c r="J230" i="2"/>
  <c r="K230" i="2" s="1"/>
  <c r="N230" i="2" s="1"/>
  <c r="O230" i="2" s="1"/>
  <c r="J223" i="2"/>
  <c r="K223" i="2" s="1"/>
  <c r="N223" i="2" s="1"/>
  <c r="O223" i="2" s="1"/>
  <c r="J212" i="2"/>
  <c r="K212" i="2" s="1"/>
  <c r="L212" i="2" s="1"/>
  <c r="M212" i="2" s="1"/>
  <c r="J228" i="2"/>
  <c r="K228" i="2" s="1"/>
  <c r="L228" i="2" s="1"/>
  <c r="M228" i="2" s="1"/>
  <c r="J196" i="2"/>
  <c r="K196" i="2" s="1"/>
  <c r="N196" i="2" s="1"/>
  <c r="J200" i="2"/>
  <c r="K200" i="2" s="1"/>
  <c r="N200" i="2" s="1"/>
  <c r="J204" i="2"/>
  <c r="K204" i="2" s="1"/>
  <c r="N204" i="2" s="1"/>
  <c r="O204" i="2" s="1"/>
  <c r="J217" i="2"/>
  <c r="K217" i="2" s="1"/>
  <c r="L217" i="2" s="1"/>
  <c r="M217" i="2" s="1"/>
  <c r="L18" i="2"/>
  <c r="M18" i="2" s="1"/>
  <c r="N18" i="2"/>
  <c r="O18" i="2" s="1"/>
  <c r="N7" i="2"/>
  <c r="L7" i="2"/>
  <c r="M7" i="2" s="1"/>
  <c r="N71" i="2"/>
  <c r="O71" i="2" s="1"/>
  <c r="L71" i="2"/>
  <c r="M71" i="2" s="1"/>
  <c r="N92" i="2"/>
  <c r="O92" i="2" s="1"/>
  <c r="L92" i="2"/>
  <c r="M92" i="2" s="1"/>
  <c r="N69" i="2"/>
  <c r="O69" i="2" s="1"/>
  <c r="L69" i="2"/>
  <c r="M69" i="2" s="1"/>
  <c r="L87" i="2"/>
  <c r="M87" i="2" s="1"/>
  <c r="N87" i="2"/>
  <c r="O87" i="2" s="1"/>
  <c r="L100" i="2"/>
  <c r="M100" i="2" s="1"/>
  <c r="N100" i="2"/>
  <c r="O100" i="2" s="1"/>
  <c r="L108" i="2"/>
  <c r="M108" i="2" s="1"/>
  <c r="N108" i="2"/>
  <c r="O108" i="2" s="1"/>
  <c r="N117" i="2"/>
  <c r="O117" i="2" s="1"/>
  <c r="L117" i="2"/>
  <c r="M117" i="2" s="1"/>
  <c r="N15" i="2"/>
  <c r="L15" i="2"/>
  <c r="M15" i="2" s="1"/>
  <c r="N25" i="2"/>
  <c r="O25" i="2" s="1"/>
  <c r="L25" i="2"/>
  <c r="M25" i="2" s="1"/>
  <c r="N29" i="2"/>
  <c r="O29" i="2" s="1"/>
  <c r="L29" i="2"/>
  <c r="M29" i="2" s="1"/>
  <c r="N33" i="2"/>
  <c r="O33" i="2" s="1"/>
  <c r="L33" i="2"/>
  <c r="M33" i="2" s="1"/>
  <c r="N41" i="2"/>
  <c r="O41" i="2" s="1"/>
  <c r="L41" i="2"/>
  <c r="M41" i="2" s="1"/>
  <c r="N49" i="2"/>
  <c r="O49" i="2" s="1"/>
  <c r="L49" i="2"/>
  <c r="M49" i="2" s="1"/>
  <c r="N53" i="2"/>
  <c r="O53" i="2" s="1"/>
  <c r="L53" i="2"/>
  <c r="M53" i="2" s="1"/>
  <c r="N57" i="2"/>
  <c r="O57" i="2" s="1"/>
  <c r="L57" i="2"/>
  <c r="M57" i="2" s="1"/>
  <c r="N65" i="2"/>
  <c r="O65" i="2" s="1"/>
  <c r="L65" i="2"/>
  <c r="M65" i="2" s="1"/>
  <c r="N90" i="2"/>
  <c r="O90" i="2" s="1"/>
  <c r="L90" i="2"/>
  <c r="M90" i="2" s="1"/>
  <c r="N122" i="2"/>
  <c r="O122" i="2" s="1"/>
  <c r="L122" i="2"/>
  <c r="M122" i="2" s="1"/>
  <c r="L128" i="2"/>
  <c r="M128" i="2" s="1"/>
  <c r="N128" i="2"/>
  <c r="O128" i="2" s="1"/>
  <c r="L211" i="2"/>
  <c r="M211" i="2" s="1"/>
  <c r="N211" i="2"/>
  <c r="O211" i="2" s="1"/>
  <c r="N138" i="2"/>
  <c r="O138" i="2" s="1"/>
  <c r="L138" i="2"/>
  <c r="M138" i="2" s="1"/>
  <c r="N146" i="2"/>
  <c r="O146" i="2" s="1"/>
  <c r="L146" i="2"/>
  <c r="M146" i="2" s="1"/>
  <c r="N147" i="2"/>
  <c r="O147" i="2" s="1"/>
  <c r="L147" i="2"/>
  <c r="M147" i="2" s="1"/>
  <c r="N151" i="2"/>
  <c r="O151" i="2" s="1"/>
  <c r="L151" i="2"/>
  <c r="M151" i="2" s="1"/>
  <c r="N155" i="2"/>
  <c r="O155" i="2" s="1"/>
  <c r="L155" i="2"/>
  <c r="M155" i="2" s="1"/>
  <c r="N163" i="2"/>
  <c r="O163" i="2" s="1"/>
  <c r="L163" i="2"/>
  <c r="M163" i="2" s="1"/>
  <c r="N167" i="2"/>
  <c r="O167" i="2" s="1"/>
  <c r="L167" i="2"/>
  <c r="M167" i="2" s="1"/>
  <c r="N175" i="2"/>
  <c r="O175" i="2" s="1"/>
  <c r="L175" i="2"/>
  <c r="M175" i="2" s="1"/>
  <c r="N183" i="2"/>
  <c r="O183" i="2" s="1"/>
  <c r="L183" i="2"/>
  <c r="M183" i="2" s="1"/>
  <c r="N191" i="2"/>
  <c r="O191" i="2" s="1"/>
  <c r="L191" i="2"/>
  <c r="M191" i="2" s="1"/>
  <c r="N208" i="2"/>
  <c r="O208" i="2" s="1"/>
  <c r="L208" i="2"/>
  <c r="M208" i="2" s="1"/>
  <c r="N224" i="2"/>
  <c r="O224" i="2" s="1"/>
  <c r="L224" i="2"/>
  <c r="M224" i="2" s="1"/>
  <c r="N42" i="2"/>
  <c r="O42" i="2" s="1"/>
  <c r="L42" i="2"/>
  <c r="M42" i="2" s="1"/>
  <c r="N37" i="2"/>
  <c r="O37" i="2" s="1"/>
  <c r="L37" i="2"/>
  <c r="M37" i="2" s="1"/>
  <c r="L16" i="2"/>
  <c r="M16" i="2" s="1"/>
  <c r="N16" i="2"/>
  <c r="O16" i="2" s="1"/>
  <c r="L12" i="2"/>
  <c r="M12" i="2" s="1"/>
  <c r="N12" i="2"/>
  <c r="N75" i="2"/>
  <c r="O75" i="2" s="1"/>
  <c r="L75" i="2"/>
  <c r="M75" i="2" s="1"/>
  <c r="N89" i="2"/>
  <c r="O89" i="2" s="1"/>
  <c r="L89" i="2"/>
  <c r="M89" i="2" s="1"/>
  <c r="L101" i="2"/>
  <c r="M101" i="2" s="1"/>
  <c r="N101" i="2"/>
  <c r="O101" i="2" s="1"/>
  <c r="L109" i="2"/>
  <c r="M109" i="2" s="1"/>
  <c r="N109" i="2"/>
  <c r="O109" i="2" s="1"/>
  <c r="N80" i="2"/>
  <c r="O80" i="2" s="1"/>
  <c r="L80" i="2"/>
  <c r="M80" i="2" s="1"/>
  <c r="N96" i="2"/>
  <c r="O96" i="2" s="1"/>
  <c r="L96" i="2"/>
  <c r="M96" i="2" s="1"/>
  <c r="N19" i="2"/>
  <c r="O19" i="2" s="1"/>
  <c r="L19" i="2"/>
  <c r="M19" i="2" s="1"/>
  <c r="N46" i="2"/>
  <c r="O46" i="2" s="1"/>
  <c r="L46" i="2"/>
  <c r="M46" i="2" s="1"/>
  <c r="N58" i="2"/>
  <c r="O58" i="2" s="1"/>
  <c r="L58" i="2"/>
  <c r="M58" i="2" s="1"/>
  <c r="N62" i="2"/>
  <c r="O62" i="2" s="1"/>
  <c r="L62" i="2"/>
  <c r="M62" i="2" s="1"/>
  <c r="N94" i="2"/>
  <c r="O94" i="2" s="1"/>
  <c r="L94" i="2"/>
  <c r="M94" i="2" s="1"/>
  <c r="L6" i="2"/>
  <c r="M6" i="2" s="1"/>
  <c r="N6" i="2"/>
  <c r="L11" i="2"/>
  <c r="M11" i="2" s="1"/>
  <c r="N11" i="2"/>
  <c r="N4" i="2"/>
  <c r="L4" i="2"/>
  <c r="M4" i="2" s="1"/>
  <c r="L207" i="2"/>
  <c r="M207" i="2" s="1"/>
  <c r="N171" i="2"/>
  <c r="O171" i="2" s="1"/>
  <c r="L171" i="2"/>
  <c r="M171" i="2" s="1"/>
  <c r="L219" i="2"/>
  <c r="M219" i="2" s="1"/>
  <c r="N219" i="2"/>
  <c r="O219" i="2" s="1"/>
  <c r="N159" i="2"/>
  <c r="O159" i="2" s="1"/>
  <c r="L159" i="2"/>
  <c r="M159" i="2" s="1"/>
  <c r="N135" i="2"/>
  <c r="O135" i="2" s="1"/>
  <c r="L135" i="2"/>
  <c r="M135" i="2" s="1"/>
  <c r="N88" i="2"/>
  <c r="O88" i="2" s="1"/>
  <c r="L88" i="2"/>
  <c r="M88" i="2" s="1"/>
  <c r="L111" i="2"/>
  <c r="M111" i="2" s="1"/>
  <c r="N111" i="2"/>
  <c r="O111" i="2" s="1"/>
  <c r="L99" i="2"/>
  <c r="M99" i="2" s="1"/>
  <c r="N99" i="2"/>
  <c r="O99" i="2" s="1"/>
  <c r="N45" i="2"/>
  <c r="O45" i="2" s="1"/>
  <c r="L45" i="2"/>
  <c r="M45" i="2" s="1"/>
  <c r="N31" i="2"/>
  <c r="O31" i="2" s="1"/>
  <c r="L31" i="2"/>
  <c r="M31" i="2" s="1"/>
  <c r="N23" i="2"/>
  <c r="O23" i="2" s="1"/>
  <c r="L23" i="2"/>
  <c r="M23" i="2" s="1"/>
  <c r="N73" i="2"/>
  <c r="O73" i="2" s="1"/>
  <c r="L73" i="2"/>
  <c r="M73" i="2" s="1"/>
  <c r="N38" i="2"/>
  <c r="O38" i="2" s="1"/>
  <c r="L38" i="2"/>
  <c r="M38" i="2" s="1"/>
  <c r="N59" i="2"/>
  <c r="O59" i="2" s="1"/>
  <c r="L59" i="2"/>
  <c r="M59" i="2" s="1"/>
  <c r="L2" i="2"/>
  <c r="N2" i="2"/>
  <c r="L76" i="2"/>
  <c r="M76" i="2" s="1"/>
  <c r="N76" i="2"/>
  <c r="O76" i="2" s="1"/>
  <c r="N116" i="2"/>
  <c r="O116" i="2" s="1"/>
  <c r="L116" i="2"/>
  <c r="M116" i="2" s="1"/>
  <c r="N210" i="2"/>
  <c r="O210" i="2" s="1"/>
  <c r="L210" i="2"/>
  <c r="M210" i="2" s="1"/>
  <c r="N195" i="2"/>
  <c r="O195" i="2" s="1"/>
  <c r="L195" i="2"/>
  <c r="M195" i="2" s="1"/>
  <c r="N199" i="2"/>
  <c r="O199" i="2" s="1"/>
  <c r="L199" i="2"/>
  <c r="M199" i="2" s="1"/>
  <c r="N203" i="2"/>
  <c r="O203" i="2" s="1"/>
  <c r="L203" i="2"/>
  <c r="M203" i="2" s="1"/>
  <c r="N213" i="2"/>
  <c r="O213" i="2" s="1"/>
  <c r="L213" i="2"/>
  <c r="M213" i="2" s="1"/>
  <c r="N229" i="2"/>
  <c r="O229" i="2" s="1"/>
  <c r="L229" i="2"/>
  <c r="M229" i="2" s="1"/>
  <c r="N176" i="2"/>
  <c r="O176" i="2" s="1"/>
  <c r="L176" i="2"/>
  <c r="M176" i="2" s="1"/>
  <c r="N152" i="2"/>
  <c r="O152" i="2" s="1"/>
  <c r="L152" i="2"/>
  <c r="M152" i="2" s="1"/>
  <c r="N143" i="2"/>
  <c r="O143" i="2" s="1"/>
  <c r="L143" i="2"/>
  <c r="M143" i="2" s="1"/>
  <c r="N149" i="2"/>
  <c r="O149" i="2" s="1"/>
  <c r="L149" i="2"/>
  <c r="M149" i="2" s="1"/>
  <c r="N118" i="2"/>
  <c r="O118" i="2" s="1"/>
  <c r="L118" i="2"/>
  <c r="M118" i="2" s="1"/>
  <c r="N123" i="2"/>
  <c r="O123" i="2" s="1"/>
  <c r="L123" i="2"/>
  <c r="M123" i="2" s="1"/>
  <c r="L134" i="2"/>
  <c r="M134" i="2" s="1"/>
  <c r="N134" i="2"/>
  <c r="O134" i="2" s="1"/>
  <c r="N86" i="2"/>
  <c r="O86" i="2" s="1"/>
  <c r="L86" i="2"/>
  <c r="M86" i="2" s="1"/>
  <c r="L132" i="2"/>
  <c r="M132" i="2" s="1"/>
  <c r="N132" i="2"/>
  <c r="O132" i="2" s="1"/>
  <c r="L114" i="2"/>
  <c r="M114" i="2" s="1"/>
  <c r="N114" i="2"/>
  <c r="O114" i="2" s="1"/>
  <c r="L110" i="2"/>
  <c r="M110" i="2" s="1"/>
  <c r="N110" i="2"/>
  <c r="O110" i="2" s="1"/>
  <c r="L106" i="2"/>
  <c r="M106" i="2" s="1"/>
  <c r="N106" i="2"/>
  <c r="O106" i="2" s="1"/>
  <c r="L102" i="2"/>
  <c r="M102" i="2" s="1"/>
  <c r="N102" i="2"/>
  <c r="O102" i="2" s="1"/>
  <c r="L98" i="2"/>
  <c r="M98" i="2" s="1"/>
  <c r="N98" i="2"/>
  <c r="O98" i="2" s="1"/>
  <c r="L91" i="2"/>
  <c r="M91" i="2" s="1"/>
  <c r="N91" i="2"/>
  <c r="O91" i="2" s="1"/>
  <c r="L83" i="2"/>
  <c r="M83" i="2" s="1"/>
  <c r="N83" i="2"/>
  <c r="O83" i="2" s="1"/>
  <c r="N60" i="2"/>
  <c r="O60" i="2" s="1"/>
  <c r="L60" i="2"/>
  <c r="M60" i="2" s="1"/>
  <c r="N44" i="2"/>
  <c r="O44" i="2" s="1"/>
  <c r="L44" i="2"/>
  <c r="M44" i="2" s="1"/>
  <c r="N79" i="2"/>
  <c r="O79" i="2" s="1"/>
  <c r="L79" i="2"/>
  <c r="M79" i="2" s="1"/>
  <c r="N34" i="2"/>
  <c r="O34" i="2" s="1"/>
  <c r="L34" i="2"/>
  <c r="M34" i="2" s="1"/>
  <c r="N30" i="2"/>
  <c r="O30" i="2" s="1"/>
  <c r="L30" i="2"/>
  <c r="M30" i="2" s="1"/>
  <c r="N26" i="2"/>
  <c r="O26" i="2" s="1"/>
  <c r="L26" i="2"/>
  <c r="M26" i="2" s="1"/>
  <c r="N66" i="2"/>
  <c r="O66" i="2" s="1"/>
  <c r="L66" i="2"/>
  <c r="M66" i="2" s="1"/>
  <c r="N50" i="2"/>
  <c r="O50" i="2" s="1"/>
  <c r="L50" i="2"/>
  <c r="M50" i="2" s="1"/>
  <c r="N55" i="2"/>
  <c r="O55" i="2" s="1"/>
  <c r="L55" i="2"/>
  <c r="M55" i="2" s="1"/>
  <c r="L21" i="2"/>
  <c r="M21" i="2" s="1"/>
  <c r="N21" i="2"/>
  <c r="O21" i="2" s="1"/>
  <c r="L17" i="2"/>
  <c r="M17" i="2" s="1"/>
  <c r="N17" i="2"/>
  <c r="O17" i="2" s="1"/>
  <c r="N78" i="2"/>
  <c r="O78" i="2" s="1"/>
  <c r="L78" i="2"/>
  <c r="M78" i="2" s="1"/>
  <c r="N218" i="2"/>
  <c r="O218" i="2" s="1"/>
  <c r="L218" i="2"/>
  <c r="M218" i="2" s="1"/>
  <c r="L5" i="2"/>
  <c r="M5" i="2" s="1"/>
  <c r="N5" i="2"/>
  <c r="N187" i="2"/>
  <c r="O187" i="2" s="1"/>
  <c r="L187" i="2"/>
  <c r="M187" i="2" s="1"/>
  <c r="N148" i="2"/>
  <c r="O148" i="2" s="1"/>
  <c r="L148" i="2"/>
  <c r="M148" i="2" s="1"/>
  <c r="N185" i="2"/>
  <c r="O185" i="2" s="1"/>
  <c r="L185" i="2"/>
  <c r="M185" i="2" s="1"/>
  <c r="N173" i="2"/>
  <c r="O173" i="2" s="1"/>
  <c r="L173" i="2"/>
  <c r="M173" i="2" s="1"/>
  <c r="L129" i="2"/>
  <c r="M129" i="2" s="1"/>
  <c r="N129" i="2"/>
  <c r="O129" i="2" s="1"/>
  <c r="N120" i="2"/>
  <c r="O120" i="2" s="1"/>
  <c r="L120" i="2"/>
  <c r="M120" i="2" s="1"/>
  <c r="L107" i="2"/>
  <c r="M107" i="2" s="1"/>
  <c r="N107" i="2"/>
  <c r="O107" i="2" s="1"/>
  <c r="N93" i="2"/>
  <c r="O93" i="2" s="1"/>
  <c r="L93" i="2"/>
  <c r="M93" i="2" s="1"/>
  <c r="N82" i="2"/>
  <c r="O82" i="2" s="1"/>
  <c r="L82" i="2"/>
  <c r="M82" i="2" s="1"/>
  <c r="N64" i="2"/>
  <c r="O64" i="2" s="1"/>
  <c r="L64" i="2"/>
  <c r="M64" i="2" s="1"/>
  <c r="N61" i="2"/>
  <c r="O61" i="2" s="1"/>
  <c r="L61" i="2"/>
  <c r="M61" i="2" s="1"/>
  <c r="N27" i="2"/>
  <c r="O27" i="2" s="1"/>
  <c r="L27" i="2"/>
  <c r="M27" i="2" s="1"/>
  <c r="N54" i="2"/>
  <c r="O54" i="2" s="1"/>
  <c r="L54" i="2"/>
  <c r="M54" i="2" s="1"/>
  <c r="N39" i="2"/>
  <c r="O39" i="2" s="1"/>
  <c r="L39" i="2"/>
  <c r="M39" i="2" s="1"/>
  <c r="N74" i="2"/>
  <c r="O74" i="2" s="1"/>
  <c r="L74" i="2"/>
  <c r="M74" i="2" s="1"/>
  <c r="N233" i="2"/>
  <c r="O233" i="2" s="1"/>
  <c r="L233" i="2"/>
  <c r="M233" i="2" s="1"/>
  <c r="L227" i="2"/>
  <c r="M227" i="2" s="1"/>
  <c r="N227" i="2"/>
  <c r="O227" i="2" s="1"/>
  <c r="N232" i="2"/>
  <c r="O232" i="2" s="1"/>
  <c r="L232" i="2"/>
  <c r="M232" i="2" s="1"/>
  <c r="N189" i="2"/>
  <c r="O189" i="2" s="1"/>
  <c r="L189" i="2"/>
  <c r="M189" i="2" s="1"/>
  <c r="N172" i="2"/>
  <c r="O172" i="2" s="1"/>
  <c r="L172" i="2"/>
  <c r="M172" i="2" s="1"/>
  <c r="N177" i="2"/>
  <c r="O177" i="2" s="1"/>
  <c r="L177" i="2"/>
  <c r="M177" i="2" s="1"/>
  <c r="N137" i="2"/>
  <c r="O137" i="2" s="1"/>
  <c r="L137" i="2"/>
  <c r="M137" i="2" s="1"/>
  <c r="L131" i="2"/>
  <c r="M131" i="2" s="1"/>
  <c r="N131" i="2"/>
  <c r="O131" i="2" s="1"/>
  <c r="L127" i="2"/>
  <c r="M127" i="2" s="1"/>
  <c r="N127" i="2"/>
  <c r="O127" i="2" s="1"/>
  <c r="N161" i="2"/>
  <c r="O161" i="2" s="1"/>
  <c r="L161" i="2"/>
  <c r="M161" i="2" s="1"/>
  <c r="N124" i="2"/>
  <c r="O124" i="2" s="1"/>
  <c r="L124" i="2"/>
  <c r="M124" i="2" s="1"/>
  <c r="L130" i="2"/>
  <c r="M130" i="2" s="1"/>
  <c r="N130" i="2"/>
  <c r="O130" i="2" s="1"/>
  <c r="L113" i="2"/>
  <c r="M113" i="2" s="1"/>
  <c r="N113" i="2"/>
  <c r="O113" i="2" s="1"/>
  <c r="L105" i="2"/>
  <c r="M105" i="2" s="1"/>
  <c r="N105" i="2"/>
  <c r="O105" i="2" s="1"/>
  <c r="L97" i="2"/>
  <c r="M97" i="2" s="1"/>
  <c r="N97" i="2"/>
  <c r="O97" i="2" s="1"/>
  <c r="N81" i="2"/>
  <c r="O81" i="2" s="1"/>
  <c r="L81" i="2"/>
  <c r="M81" i="2" s="1"/>
  <c r="N77" i="2"/>
  <c r="O77" i="2" s="1"/>
  <c r="L77" i="2"/>
  <c r="M77" i="2" s="1"/>
  <c r="N56" i="2"/>
  <c r="O56" i="2" s="1"/>
  <c r="L56" i="2"/>
  <c r="M56" i="2" s="1"/>
  <c r="N40" i="2"/>
  <c r="O40" i="2" s="1"/>
  <c r="L40" i="2"/>
  <c r="M40" i="2" s="1"/>
  <c r="N67" i="2"/>
  <c r="O67" i="2" s="1"/>
  <c r="L67" i="2"/>
  <c r="M67" i="2" s="1"/>
  <c r="N51" i="2"/>
  <c r="O51" i="2" s="1"/>
  <c r="L51" i="2"/>
  <c r="M51" i="2" s="1"/>
  <c r="L3" i="2"/>
  <c r="M3" i="2" s="1"/>
  <c r="N3" i="2"/>
  <c r="N14" i="2"/>
  <c r="L14" i="2"/>
  <c r="M14" i="2" s="1"/>
  <c r="N13" i="2"/>
  <c r="L13" i="2"/>
  <c r="M13" i="2" s="1"/>
  <c r="L68" i="2"/>
  <c r="M68" i="2" s="1"/>
  <c r="N68" i="2"/>
  <c r="O68" i="2" s="1"/>
  <c r="N136" i="2"/>
  <c r="O136" i="2" s="1"/>
  <c r="L136" i="2"/>
  <c r="M136" i="2" s="1"/>
  <c r="N140" i="2"/>
  <c r="O140" i="2" s="1"/>
  <c r="L140" i="2"/>
  <c r="M140" i="2" s="1"/>
  <c r="N222" i="2"/>
  <c r="O222" i="2" s="1"/>
  <c r="L222" i="2"/>
  <c r="M222" i="2" s="1"/>
  <c r="N153" i="2"/>
  <c r="O153" i="2" s="1"/>
  <c r="L153" i="2"/>
  <c r="M153" i="2" s="1"/>
  <c r="N157" i="2"/>
  <c r="O157" i="2" s="1"/>
  <c r="L157" i="2"/>
  <c r="M157" i="2" s="1"/>
  <c r="N214" i="2"/>
  <c r="O214" i="2" s="1"/>
  <c r="L214" i="2"/>
  <c r="M214" i="2" s="1"/>
  <c r="N197" i="2"/>
  <c r="O197" i="2" s="1"/>
  <c r="L197" i="2"/>
  <c r="M197" i="2" s="1"/>
  <c r="N201" i="2"/>
  <c r="O201" i="2" s="1"/>
  <c r="L201" i="2"/>
  <c r="M201" i="2" s="1"/>
  <c r="N205" i="2"/>
  <c r="O205" i="2" s="1"/>
  <c r="L205" i="2"/>
  <c r="M205" i="2" s="1"/>
  <c r="N221" i="2"/>
  <c r="O221" i="2" s="1"/>
  <c r="L221" i="2"/>
  <c r="M221" i="2" s="1"/>
  <c r="N179" i="2"/>
  <c r="O179" i="2" s="1"/>
  <c r="L179" i="2"/>
  <c r="M179" i="2" s="1"/>
  <c r="N142" i="2"/>
  <c r="O142" i="2" s="1"/>
  <c r="L142" i="2"/>
  <c r="M142" i="2" s="1"/>
  <c r="N160" i="2"/>
  <c r="O160" i="2" s="1"/>
  <c r="L160" i="2"/>
  <c r="M160" i="2" s="1"/>
  <c r="N165" i="2"/>
  <c r="O165" i="2" s="1"/>
  <c r="L165" i="2"/>
  <c r="M165" i="2" s="1"/>
  <c r="L133" i="2"/>
  <c r="M133" i="2" s="1"/>
  <c r="N133" i="2"/>
  <c r="O133" i="2" s="1"/>
  <c r="N119" i="2"/>
  <c r="O119" i="2" s="1"/>
  <c r="L119" i="2"/>
  <c r="M119" i="2" s="1"/>
  <c r="L115" i="2"/>
  <c r="M115" i="2" s="1"/>
  <c r="N115" i="2"/>
  <c r="O115" i="2" s="1"/>
  <c r="L103" i="2"/>
  <c r="M103" i="2" s="1"/>
  <c r="N103" i="2"/>
  <c r="O103" i="2" s="1"/>
  <c r="N85" i="2"/>
  <c r="O85" i="2" s="1"/>
  <c r="L85" i="2"/>
  <c r="M85" i="2" s="1"/>
  <c r="L121" i="2"/>
  <c r="M121" i="2" s="1"/>
  <c r="N121" i="2"/>
  <c r="O121" i="2" s="1"/>
  <c r="N48" i="2"/>
  <c r="O48" i="2" s="1"/>
  <c r="L48" i="2"/>
  <c r="M48" i="2" s="1"/>
  <c r="N35" i="2"/>
  <c r="O35" i="2" s="1"/>
  <c r="L35" i="2"/>
  <c r="M35" i="2" s="1"/>
  <c r="L10" i="2"/>
  <c r="M10" i="2" s="1"/>
  <c r="N10" i="2"/>
  <c r="N9" i="2"/>
  <c r="L9" i="2"/>
  <c r="M9" i="2" s="1"/>
  <c r="N8" i="2"/>
  <c r="L8" i="2"/>
  <c r="M8" i="2" s="1"/>
  <c r="N216" i="2"/>
  <c r="O216" i="2" s="1"/>
  <c r="L216" i="2"/>
  <c r="M216" i="2" s="1"/>
  <c r="N193" i="2"/>
  <c r="O193" i="2" s="1"/>
  <c r="L193" i="2"/>
  <c r="M193" i="2" s="1"/>
  <c r="N168" i="2"/>
  <c r="O168" i="2" s="1"/>
  <c r="L168" i="2"/>
  <c r="M168" i="2" s="1"/>
  <c r="N164" i="2"/>
  <c r="O164" i="2" s="1"/>
  <c r="L164" i="2"/>
  <c r="M164" i="2" s="1"/>
  <c r="N181" i="2"/>
  <c r="O181" i="2" s="1"/>
  <c r="L181" i="2"/>
  <c r="M181" i="2" s="1"/>
  <c r="N169" i="2"/>
  <c r="O169" i="2" s="1"/>
  <c r="L169" i="2"/>
  <c r="M169" i="2" s="1"/>
  <c r="N156" i="2"/>
  <c r="O156" i="2" s="1"/>
  <c r="L156" i="2"/>
  <c r="M156" i="2" s="1"/>
  <c r="N144" i="2"/>
  <c r="O144" i="2" s="1"/>
  <c r="L144" i="2"/>
  <c r="M144" i="2" s="1"/>
  <c r="N126" i="2"/>
  <c r="O126" i="2" s="1"/>
  <c r="L126" i="2"/>
  <c r="M126" i="2" s="1"/>
  <c r="N139" i="2"/>
  <c r="O139" i="2" s="1"/>
  <c r="L139" i="2"/>
  <c r="M139" i="2" s="1"/>
  <c r="N84" i="2"/>
  <c r="O84" i="2" s="1"/>
  <c r="L84" i="2"/>
  <c r="M84" i="2" s="1"/>
  <c r="L125" i="2"/>
  <c r="M125" i="2" s="1"/>
  <c r="N125" i="2"/>
  <c r="O125" i="2" s="1"/>
  <c r="L112" i="2"/>
  <c r="M112" i="2" s="1"/>
  <c r="N112" i="2"/>
  <c r="O112" i="2" s="1"/>
  <c r="L104" i="2"/>
  <c r="M104" i="2" s="1"/>
  <c r="N104" i="2"/>
  <c r="O104" i="2" s="1"/>
  <c r="L95" i="2"/>
  <c r="M95" i="2" s="1"/>
  <c r="N95" i="2"/>
  <c r="O95" i="2" s="1"/>
  <c r="N52" i="2"/>
  <c r="O52" i="2" s="1"/>
  <c r="L52" i="2"/>
  <c r="M52" i="2" s="1"/>
  <c r="N22" i="2"/>
  <c r="O22" i="2" s="1"/>
  <c r="L22" i="2"/>
  <c r="M22" i="2" s="1"/>
  <c r="N36" i="2"/>
  <c r="O36" i="2" s="1"/>
  <c r="L36" i="2"/>
  <c r="M36" i="2" s="1"/>
  <c r="N32" i="2"/>
  <c r="O32" i="2" s="1"/>
  <c r="L32" i="2"/>
  <c r="M32" i="2" s="1"/>
  <c r="N28" i="2"/>
  <c r="O28" i="2" s="1"/>
  <c r="L28" i="2"/>
  <c r="M28" i="2" s="1"/>
  <c r="N24" i="2"/>
  <c r="O24" i="2" s="1"/>
  <c r="L24" i="2"/>
  <c r="M24" i="2" s="1"/>
  <c r="N47" i="2"/>
  <c r="O47" i="2" s="1"/>
  <c r="L47" i="2"/>
  <c r="M47" i="2" s="1"/>
  <c r="N63" i="2"/>
  <c r="O63" i="2" s="1"/>
  <c r="L63" i="2"/>
  <c r="M63" i="2" s="1"/>
  <c r="N43" i="2"/>
  <c r="O43" i="2" s="1"/>
  <c r="L43" i="2"/>
  <c r="M43" i="2" s="1"/>
  <c r="N20" i="2"/>
  <c r="O20" i="2" s="1"/>
  <c r="L20" i="2"/>
  <c r="M20" i="2" s="1"/>
  <c r="L72" i="2"/>
  <c r="M72" i="2" s="1"/>
  <c r="N72" i="2"/>
  <c r="O72" i="2" s="1"/>
  <c r="N70" i="2"/>
  <c r="O70" i="2" s="1"/>
  <c r="L70" i="2"/>
  <c r="M70" i="2" s="1"/>
  <c r="N206" i="2"/>
  <c r="O206" i="2" s="1"/>
  <c r="L206" i="2"/>
  <c r="M206" i="2" s="1"/>
  <c r="N226" i="2"/>
  <c r="O226" i="2" s="1"/>
  <c r="N225" i="2" l="1"/>
  <c r="O225" i="2" s="1"/>
  <c r="N212" i="2"/>
  <c r="O212" i="2" s="1"/>
  <c r="L141" i="2"/>
  <c r="M141" i="2" s="1"/>
  <c r="N228" i="2"/>
  <c r="O228" i="2" s="1"/>
  <c r="N162" i="2"/>
  <c r="O162" i="2" s="1"/>
  <c r="L220" i="2"/>
  <c r="M220" i="2" s="1"/>
  <c r="L170" i="2"/>
  <c r="M170" i="2" s="1"/>
  <c r="L231" i="2"/>
  <c r="M231" i="2" s="1"/>
  <c r="L166" i="2"/>
  <c r="M166" i="2" s="1"/>
  <c r="L174" i="2"/>
  <c r="M174" i="2" s="1"/>
  <c r="L223" i="2"/>
  <c r="M223" i="2" s="1"/>
  <c r="L158" i="2"/>
  <c r="M158" i="2" s="1"/>
  <c r="L180" i="2"/>
  <c r="M180" i="2" s="1"/>
  <c r="L196" i="2"/>
  <c r="M196" i="2" s="1"/>
  <c r="N215" i="2"/>
  <c r="O215" i="2" s="1"/>
  <c r="L145" i="2"/>
  <c r="M145" i="2" s="1"/>
  <c r="N209" i="2"/>
  <c r="O209" i="2" s="1"/>
  <c r="L184" i="2"/>
  <c r="M184" i="2" s="1"/>
  <c r="N217" i="2"/>
  <c r="O217" i="2" s="1"/>
  <c r="N178" i="2"/>
  <c r="O178" i="2" s="1"/>
  <c r="O200" i="2"/>
  <c r="L188" i="2"/>
  <c r="M188" i="2" s="1"/>
  <c r="N154" i="2"/>
  <c r="O154" i="2" s="1"/>
  <c r="Q15" i="2"/>
  <c r="Q16" i="2" s="1"/>
  <c r="L150" i="2"/>
  <c r="M150" i="2" s="1"/>
  <c r="L200" i="2"/>
  <c r="M200" i="2" s="1"/>
  <c r="N182" i="2"/>
  <c r="O182" i="2" s="1"/>
  <c r="N198" i="2"/>
  <c r="O198" i="2" s="1"/>
  <c r="N194" i="2"/>
  <c r="O194" i="2" s="1"/>
  <c r="L230" i="2"/>
  <c r="M230" i="2" s="1"/>
  <c r="O196" i="2"/>
  <c r="L192" i="2"/>
  <c r="M192" i="2" s="1"/>
  <c r="L186" i="2"/>
  <c r="M186" i="2" s="1"/>
  <c r="L202" i="2"/>
  <c r="M202" i="2" s="1"/>
  <c r="L204" i="2"/>
  <c r="M204" i="2" s="1"/>
  <c r="L190" i="2"/>
  <c r="M190" i="2" s="1"/>
  <c r="M2" i="2"/>
  <c r="Q21" i="2"/>
  <c r="Q13" i="2" l="1"/>
  <c r="Q22" i="2" s="1"/>
  <c r="Q20" i="2"/>
  <c r="Q17" i="2" s="1"/>
  <c r="Q18" i="2" s="1"/>
  <c r="Q19" i="2" s="1"/>
  <c r="D2" i="1" l="1"/>
  <c r="E2" i="1" s="1"/>
  <c r="H2" i="1"/>
  <c r="H3" i="1"/>
  <c r="H4" i="1"/>
  <c r="J4" i="1" s="1"/>
  <c r="H5" i="1"/>
  <c r="J5" i="1" s="1"/>
  <c r="H6" i="1"/>
  <c r="J6" i="1" s="1"/>
  <c r="H7" i="1"/>
  <c r="J7" i="1" s="1"/>
  <c r="H8" i="1"/>
  <c r="J8" i="1" s="1"/>
  <c r="H9" i="1"/>
  <c r="J9" i="1" s="1"/>
  <c r="H10" i="1"/>
  <c r="J10" i="1" s="1"/>
  <c r="H11" i="1"/>
  <c r="J11" i="1" s="1"/>
  <c r="H12" i="1"/>
  <c r="J12" i="1" s="1"/>
  <c r="H13" i="1"/>
  <c r="J13" i="1" s="1"/>
  <c r="H14" i="1"/>
  <c r="J14" i="1" s="1"/>
  <c r="H15" i="1"/>
  <c r="J15" i="1" s="1"/>
  <c r="H16" i="1"/>
  <c r="J16" i="1" s="1"/>
  <c r="H17" i="1"/>
  <c r="J17" i="1" s="1"/>
  <c r="H18" i="1"/>
  <c r="J18" i="1" s="1"/>
  <c r="H19" i="1"/>
  <c r="J19" i="1" s="1"/>
  <c r="H20" i="1"/>
  <c r="J20" i="1" s="1"/>
  <c r="H21" i="1"/>
  <c r="J21" i="1" s="1"/>
  <c r="H22" i="1"/>
  <c r="J22" i="1" s="1"/>
  <c r="H23" i="1"/>
  <c r="J23" i="1" s="1"/>
  <c r="H24" i="1"/>
  <c r="J24" i="1" s="1"/>
  <c r="H25" i="1"/>
  <c r="J25" i="1" s="1"/>
  <c r="H26" i="1"/>
  <c r="J26" i="1" s="1"/>
  <c r="H27" i="1"/>
  <c r="J27" i="1" s="1"/>
  <c r="H28" i="1"/>
  <c r="J28" i="1" s="1"/>
  <c r="H29" i="1"/>
  <c r="J29" i="1" s="1"/>
  <c r="H30" i="1"/>
  <c r="J30" i="1" s="1"/>
  <c r="H31" i="1"/>
  <c r="J31" i="1" s="1"/>
  <c r="H32" i="1"/>
  <c r="J32" i="1" s="1"/>
  <c r="H33" i="1"/>
  <c r="J33" i="1" s="1"/>
  <c r="H34" i="1"/>
  <c r="J34" i="1" s="1"/>
  <c r="H35" i="1"/>
  <c r="J35" i="1" s="1"/>
  <c r="H36" i="1"/>
  <c r="J36" i="1" s="1"/>
  <c r="H37" i="1"/>
  <c r="J37" i="1" s="1"/>
  <c r="H38" i="1"/>
  <c r="J38" i="1" s="1"/>
  <c r="H39" i="1"/>
  <c r="J39" i="1" s="1"/>
  <c r="H40" i="1"/>
  <c r="J40" i="1" s="1"/>
  <c r="H41" i="1"/>
  <c r="J41" i="1" s="1"/>
  <c r="H42" i="1"/>
  <c r="J42" i="1" s="1"/>
  <c r="H43" i="1"/>
  <c r="J43" i="1" s="1"/>
  <c r="H44" i="1"/>
  <c r="J44" i="1" s="1"/>
  <c r="H45" i="1"/>
  <c r="J45" i="1" s="1"/>
  <c r="H46" i="1"/>
  <c r="J46" i="1" s="1"/>
  <c r="H47" i="1"/>
  <c r="J47" i="1" s="1"/>
  <c r="H48" i="1"/>
  <c r="J48" i="1" s="1"/>
  <c r="H49" i="1"/>
  <c r="J49" i="1" s="1"/>
  <c r="H50" i="1"/>
  <c r="J50" i="1" s="1"/>
  <c r="H51" i="1"/>
  <c r="J51" i="1" s="1"/>
  <c r="H52" i="1"/>
  <c r="J52" i="1" s="1"/>
  <c r="H53" i="1"/>
  <c r="J53" i="1" s="1"/>
  <c r="H54" i="1"/>
  <c r="J54" i="1" s="1"/>
  <c r="H55" i="1"/>
  <c r="J55" i="1" s="1"/>
  <c r="H56" i="1"/>
  <c r="J56" i="1" s="1"/>
  <c r="H57" i="1"/>
  <c r="J57" i="1" s="1"/>
  <c r="H58" i="1"/>
  <c r="J58" i="1" s="1"/>
  <c r="H59" i="1"/>
  <c r="J59" i="1" s="1"/>
  <c r="H60" i="1"/>
  <c r="J60" i="1" s="1"/>
  <c r="H61" i="1"/>
  <c r="J61" i="1" s="1"/>
  <c r="H62" i="1"/>
  <c r="J62" i="1" s="1"/>
  <c r="H63" i="1"/>
  <c r="J63" i="1" s="1"/>
  <c r="H64" i="1"/>
  <c r="J64" i="1" s="1"/>
  <c r="H65" i="1"/>
  <c r="J65" i="1" s="1"/>
  <c r="H66" i="1"/>
  <c r="J66" i="1" s="1"/>
  <c r="H67" i="1"/>
  <c r="J67" i="1" s="1"/>
  <c r="H68" i="1"/>
  <c r="J68" i="1" s="1"/>
  <c r="H69" i="1"/>
  <c r="J69" i="1" s="1"/>
  <c r="H70" i="1"/>
  <c r="J70" i="1" s="1"/>
  <c r="H71" i="1"/>
  <c r="J71" i="1" s="1"/>
  <c r="H72" i="1"/>
  <c r="J72" i="1" s="1"/>
  <c r="H73" i="1"/>
  <c r="J73" i="1" s="1"/>
  <c r="H74" i="1"/>
  <c r="J74" i="1" s="1"/>
  <c r="H75" i="1"/>
  <c r="J75" i="1" s="1"/>
  <c r="H76" i="1"/>
  <c r="J76" i="1" s="1"/>
  <c r="H77" i="1"/>
  <c r="J77" i="1" s="1"/>
  <c r="H78" i="1"/>
  <c r="J78" i="1" s="1"/>
  <c r="H79" i="1"/>
  <c r="J79" i="1" s="1"/>
  <c r="H80" i="1"/>
  <c r="J80" i="1" s="1"/>
  <c r="H81" i="1"/>
  <c r="J81" i="1" s="1"/>
  <c r="H82" i="1"/>
  <c r="J82" i="1" s="1"/>
  <c r="H83" i="1"/>
  <c r="J83" i="1" s="1"/>
  <c r="H84" i="1"/>
  <c r="J84" i="1" s="1"/>
  <c r="H85" i="1"/>
  <c r="J85" i="1" s="1"/>
  <c r="H86" i="1"/>
  <c r="J86" i="1" s="1"/>
  <c r="H87" i="1"/>
  <c r="J87" i="1" s="1"/>
  <c r="H88" i="1"/>
  <c r="J88" i="1" s="1"/>
  <c r="H89" i="1"/>
  <c r="J89" i="1" s="1"/>
  <c r="H90" i="1"/>
  <c r="J90" i="1" s="1"/>
  <c r="H91" i="1"/>
  <c r="J91" i="1" s="1"/>
  <c r="H92" i="1"/>
  <c r="J92" i="1" s="1"/>
  <c r="H93" i="1"/>
  <c r="J93" i="1" s="1"/>
  <c r="H94" i="1"/>
  <c r="J94" i="1" s="1"/>
  <c r="H95" i="1"/>
  <c r="J95" i="1" s="1"/>
  <c r="H96" i="1"/>
  <c r="J96" i="1" s="1"/>
  <c r="H97" i="1"/>
  <c r="J97" i="1" s="1"/>
  <c r="H98" i="1"/>
  <c r="J98" i="1" s="1"/>
  <c r="H99" i="1"/>
  <c r="J99" i="1" s="1"/>
  <c r="H100" i="1"/>
  <c r="J100" i="1" s="1"/>
  <c r="H101" i="1"/>
  <c r="J101" i="1" s="1"/>
  <c r="H102" i="1"/>
  <c r="J102" i="1" s="1"/>
  <c r="H103" i="1"/>
  <c r="J103" i="1" s="1"/>
  <c r="H104" i="1"/>
  <c r="J104" i="1" s="1"/>
  <c r="H105" i="1"/>
  <c r="J105" i="1" s="1"/>
  <c r="H106" i="1"/>
  <c r="J106" i="1" s="1"/>
  <c r="H107" i="1"/>
  <c r="J107" i="1" s="1"/>
  <c r="H108" i="1"/>
  <c r="J108" i="1" s="1"/>
  <c r="H109" i="1"/>
  <c r="J109" i="1" s="1"/>
  <c r="H110" i="1"/>
  <c r="J110" i="1" s="1"/>
  <c r="H111" i="1"/>
  <c r="J111" i="1" s="1"/>
  <c r="H112" i="1"/>
  <c r="J112" i="1" s="1"/>
  <c r="H113" i="1"/>
  <c r="J113" i="1" s="1"/>
  <c r="H114" i="1"/>
  <c r="J114" i="1" s="1"/>
  <c r="H115" i="1"/>
  <c r="J115" i="1" s="1"/>
  <c r="H116" i="1"/>
  <c r="J116" i="1" s="1"/>
  <c r="H117" i="1"/>
  <c r="J117" i="1" s="1"/>
  <c r="H118" i="1"/>
  <c r="J118" i="1" s="1"/>
  <c r="H119" i="1"/>
  <c r="J119" i="1" s="1"/>
  <c r="H120" i="1"/>
  <c r="J120" i="1" s="1"/>
  <c r="H121" i="1"/>
  <c r="J121" i="1" s="1"/>
  <c r="H122" i="1"/>
  <c r="J122" i="1" s="1"/>
  <c r="H123" i="1"/>
  <c r="J123" i="1" s="1"/>
  <c r="H124" i="1"/>
  <c r="J124" i="1" s="1"/>
  <c r="H125" i="1"/>
  <c r="J125" i="1" s="1"/>
  <c r="H126" i="1"/>
  <c r="J126" i="1" s="1"/>
  <c r="H127" i="1"/>
  <c r="J127" i="1" s="1"/>
  <c r="H128" i="1"/>
  <c r="J128" i="1" s="1"/>
  <c r="H129" i="1"/>
  <c r="J129" i="1" s="1"/>
  <c r="H130" i="1"/>
  <c r="J130" i="1" s="1"/>
  <c r="H131" i="1"/>
  <c r="J131" i="1" s="1"/>
  <c r="H132" i="1"/>
  <c r="J132" i="1" s="1"/>
  <c r="H133" i="1"/>
  <c r="J133" i="1" s="1"/>
  <c r="H134" i="1"/>
  <c r="J134" i="1" s="1"/>
  <c r="H135" i="1"/>
  <c r="J135" i="1" s="1"/>
  <c r="H136" i="1"/>
  <c r="J136" i="1" s="1"/>
  <c r="H137" i="1"/>
  <c r="J137" i="1" s="1"/>
  <c r="H138" i="1"/>
  <c r="J138" i="1" s="1"/>
  <c r="H139" i="1"/>
  <c r="J139" i="1" s="1"/>
  <c r="H140" i="1"/>
  <c r="J140" i="1" s="1"/>
  <c r="H141" i="1"/>
  <c r="J141" i="1" s="1"/>
  <c r="H142" i="1"/>
  <c r="J142" i="1" s="1"/>
  <c r="H143" i="1"/>
  <c r="J143" i="1" s="1"/>
  <c r="H144" i="1"/>
  <c r="J144" i="1" s="1"/>
  <c r="H145" i="1"/>
  <c r="J145" i="1" s="1"/>
  <c r="H146" i="1"/>
  <c r="J146" i="1" s="1"/>
  <c r="H147" i="1"/>
  <c r="J147" i="1" s="1"/>
  <c r="H148" i="1"/>
  <c r="J148" i="1" s="1"/>
  <c r="H149" i="1"/>
  <c r="J149" i="1" s="1"/>
  <c r="H150" i="1"/>
  <c r="J150" i="1" s="1"/>
  <c r="H151" i="1"/>
  <c r="J151" i="1" s="1"/>
  <c r="H152" i="1"/>
  <c r="J152" i="1" s="1"/>
  <c r="H153" i="1"/>
  <c r="J153" i="1" s="1"/>
  <c r="H154" i="1"/>
  <c r="J154" i="1" s="1"/>
  <c r="H155" i="1"/>
  <c r="J155" i="1" s="1"/>
  <c r="H156" i="1"/>
  <c r="J156" i="1" s="1"/>
  <c r="H157" i="1"/>
  <c r="J157" i="1" s="1"/>
  <c r="H158" i="1"/>
  <c r="J158" i="1" s="1"/>
  <c r="H159" i="1"/>
  <c r="J159" i="1" s="1"/>
  <c r="H160" i="1"/>
  <c r="J160" i="1" s="1"/>
  <c r="H161" i="1"/>
  <c r="J161" i="1" s="1"/>
  <c r="H162" i="1"/>
  <c r="J162" i="1" s="1"/>
  <c r="H163" i="1"/>
  <c r="J163" i="1" s="1"/>
  <c r="H164" i="1"/>
  <c r="J164" i="1" s="1"/>
  <c r="H165" i="1"/>
  <c r="J165" i="1" s="1"/>
  <c r="H166" i="1"/>
  <c r="J166" i="1" s="1"/>
  <c r="H167" i="1"/>
  <c r="J167" i="1" s="1"/>
  <c r="H168" i="1"/>
  <c r="J168" i="1" s="1"/>
  <c r="H169" i="1"/>
  <c r="J169" i="1" s="1"/>
  <c r="H170" i="1"/>
  <c r="J170" i="1" s="1"/>
  <c r="H171" i="1"/>
  <c r="J171" i="1" s="1"/>
  <c r="H172" i="1"/>
  <c r="J172" i="1" s="1"/>
  <c r="H173" i="1"/>
  <c r="J173" i="1" s="1"/>
  <c r="H174" i="1"/>
  <c r="J174" i="1" s="1"/>
  <c r="H175" i="1"/>
  <c r="J175" i="1" s="1"/>
  <c r="H176" i="1"/>
  <c r="J176" i="1" s="1"/>
  <c r="H177" i="1"/>
  <c r="J177" i="1" s="1"/>
  <c r="H178" i="1"/>
  <c r="J178" i="1" s="1"/>
  <c r="H179" i="1"/>
  <c r="J179" i="1" s="1"/>
  <c r="H180" i="1"/>
  <c r="J180" i="1" s="1"/>
  <c r="H181" i="1"/>
  <c r="J181" i="1" s="1"/>
  <c r="H182" i="1"/>
  <c r="J182" i="1" s="1"/>
  <c r="H183" i="1"/>
  <c r="J183" i="1" s="1"/>
  <c r="H184" i="1"/>
  <c r="J184" i="1" s="1"/>
  <c r="H185" i="1"/>
  <c r="J185" i="1" s="1"/>
  <c r="H186" i="1"/>
  <c r="J186" i="1" s="1"/>
  <c r="H187" i="1"/>
  <c r="J187" i="1" s="1"/>
  <c r="H188" i="1"/>
  <c r="J188" i="1" s="1"/>
  <c r="H189" i="1"/>
  <c r="J189" i="1" s="1"/>
  <c r="H190" i="1"/>
  <c r="J190" i="1" s="1"/>
  <c r="H191" i="1"/>
  <c r="J191" i="1" s="1"/>
  <c r="H192" i="1"/>
  <c r="J192" i="1" s="1"/>
  <c r="H193" i="1"/>
  <c r="J193" i="1" s="1"/>
  <c r="H194" i="1"/>
  <c r="J194" i="1" s="1"/>
  <c r="H195" i="1"/>
  <c r="J195" i="1" s="1"/>
  <c r="H196" i="1"/>
  <c r="J196" i="1" s="1"/>
  <c r="H197" i="1"/>
  <c r="J197" i="1" s="1"/>
  <c r="H198" i="1"/>
  <c r="J198" i="1" s="1"/>
  <c r="H199" i="1"/>
  <c r="J199" i="1" s="1"/>
  <c r="H200" i="1"/>
  <c r="J200" i="1" s="1"/>
  <c r="H201" i="1"/>
  <c r="J201" i="1" s="1"/>
  <c r="H202" i="1"/>
  <c r="J202" i="1" s="1"/>
  <c r="H203" i="1"/>
  <c r="J203" i="1" s="1"/>
  <c r="H204" i="1"/>
  <c r="J204" i="1" s="1"/>
  <c r="H205" i="1"/>
  <c r="J205" i="1" s="1"/>
  <c r="H206" i="1"/>
  <c r="J206" i="1" s="1"/>
  <c r="H207" i="1"/>
  <c r="J207" i="1" s="1"/>
  <c r="H208" i="1"/>
  <c r="J208" i="1" s="1"/>
  <c r="H209" i="1"/>
  <c r="J209" i="1" s="1"/>
  <c r="H210" i="1"/>
  <c r="J210" i="1" s="1"/>
  <c r="H211" i="1"/>
  <c r="J211" i="1" s="1"/>
  <c r="H212" i="1"/>
  <c r="J212" i="1" s="1"/>
  <c r="H213" i="1"/>
  <c r="J213" i="1" s="1"/>
  <c r="H214" i="1"/>
  <c r="J214" i="1" s="1"/>
  <c r="H215" i="1"/>
  <c r="J215" i="1" s="1"/>
  <c r="H216" i="1"/>
  <c r="J216" i="1" s="1"/>
  <c r="H217" i="1"/>
  <c r="J217" i="1" s="1"/>
  <c r="H218" i="1"/>
  <c r="J218" i="1" s="1"/>
  <c r="H219" i="1"/>
  <c r="J219" i="1" s="1"/>
  <c r="H220" i="1"/>
  <c r="J220" i="1" s="1"/>
  <c r="H221" i="1"/>
  <c r="J221" i="1" s="1"/>
  <c r="H222" i="1"/>
  <c r="J222" i="1" s="1"/>
  <c r="H223" i="1"/>
  <c r="J223" i="1" s="1"/>
  <c r="H224" i="1"/>
  <c r="J224" i="1" s="1"/>
  <c r="H225" i="1"/>
  <c r="J225" i="1" s="1"/>
  <c r="H226" i="1"/>
  <c r="J226" i="1" s="1"/>
  <c r="H227" i="1"/>
  <c r="J227" i="1" s="1"/>
  <c r="H228" i="1"/>
  <c r="J228" i="1" s="1"/>
  <c r="H229" i="1"/>
  <c r="J229" i="1" s="1"/>
  <c r="H230" i="1"/>
  <c r="J230" i="1" s="1"/>
  <c r="H231" i="1"/>
  <c r="J231" i="1" s="1"/>
  <c r="H232" i="1"/>
  <c r="J232" i="1" s="1"/>
  <c r="H233" i="1"/>
  <c r="J233" i="1" s="1"/>
  <c r="H234" i="1"/>
  <c r="J234" i="1" s="1"/>
  <c r="H235" i="1"/>
  <c r="J235" i="1" s="1"/>
  <c r="H236" i="1"/>
  <c r="J236" i="1" s="1"/>
  <c r="H237" i="1"/>
  <c r="J237" i="1" s="1"/>
  <c r="H238" i="1"/>
  <c r="J238" i="1" s="1"/>
  <c r="H239" i="1"/>
  <c r="J239" i="1" s="1"/>
  <c r="H240" i="1"/>
  <c r="J240" i="1" s="1"/>
  <c r="H241" i="1"/>
  <c r="J241" i="1" s="1"/>
  <c r="H242" i="1"/>
  <c r="J242" i="1" s="1"/>
  <c r="H243" i="1"/>
  <c r="J243" i="1" s="1"/>
  <c r="H244" i="1"/>
  <c r="J244" i="1" s="1"/>
  <c r="H245" i="1"/>
  <c r="J245" i="1" s="1"/>
  <c r="H246" i="1"/>
  <c r="J246" i="1" s="1"/>
  <c r="H247" i="1"/>
  <c r="J247" i="1" s="1"/>
  <c r="H248" i="1"/>
  <c r="J248" i="1" s="1"/>
  <c r="H249" i="1"/>
  <c r="J249" i="1" s="1"/>
  <c r="H250" i="1"/>
  <c r="J250" i="1" s="1"/>
  <c r="H251" i="1"/>
  <c r="J251" i="1" s="1"/>
  <c r="H252" i="1"/>
  <c r="J252" i="1" s="1"/>
  <c r="H253" i="1"/>
  <c r="J253" i="1" s="1"/>
  <c r="H254" i="1"/>
  <c r="J254" i="1" s="1"/>
  <c r="H255" i="1"/>
  <c r="J255" i="1" s="1"/>
  <c r="H256" i="1"/>
  <c r="J256" i="1" s="1"/>
  <c r="H257" i="1"/>
  <c r="J257" i="1" s="1"/>
  <c r="H258" i="1"/>
  <c r="J258" i="1" s="1"/>
  <c r="H259" i="1"/>
  <c r="J259" i="1" s="1"/>
  <c r="H260" i="1"/>
  <c r="J260" i="1" s="1"/>
  <c r="H261" i="1"/>
  <c r="J261" i="1" s="1"/>
  <c r="H262" i="1"/>
  <c r="J262" i="1" s="1"/>
  <c r="H263" i="1"/>
  <c r="J263" i="1" s="1"/>
  <c r="H264" i="1"/>
  <c r="J264" i="1" s="1"/>
  <c r="H265" i="1"/>
  <c r="J265" i="1" s="1"/>
  <c r="H266" i="1"/>
  <c r="J266" i="1" s="1"/>
  <c r="H267" i="1"/>
  <c r="J267" i="1" s="1"/>
  <c r="H268" i="1"/>
  <c r="J268" i="1" s="1"/>
  <c r="H269" i="1"/>
  <c r="J269" i="1" s="1"/>
  <c r="H270" i="1"/>
  <c r="J270" i="1" s="1"/>
  <c r="H271" i="1"/>
  <c r="J271" i="1" s="1"/>
  <c r="H272" i="1"/>
  <c r="J272" i="1" s="1"/>
  <c r="H273" i="1"/>
  <c r="J273" i="1" s="1"/>
  <c r="H274" i="1"/>
  <c r="J274" i="1" s="1"/>
  <c r="H275" i="1"/>
  <c r="J275" i="1" s="1"/>
  <c r="H276" i="1"/>
  <c r="J276" i="1" s="1"/>
  <c r="H277" i="1"/>
  <c r="J277" i="1" s="1"/>
  <c r="H278" i="1"/>
  <c r="J278" i="1" s="1"/>
  <c r="H279" i="1"/>
  <c r="J279" i="1" s="1"/>
  <c r="H280" i="1"/>
  <c r="J280" i="1" s="1"/>
  <c r="H281" i="1"/>
  <c r="J281" i="1" s="1"/>
  <c r="H282" i="1"/>
  <c r="J282" i="1" s="1"/>
  <c r="H283" i="1"/>
  <c r="J283" i="1" s="1"/>
  <c r="H284" i="1"/>
  <c r="J284" i="1" s="1"/>
  <c r="H285" i="1"/>
  <c r="J285" i="1" s="1"/>
  <c r="H286" i="1"/>
  <c r="J286" i="1" s="1"/>
  <c r="H287" i="1"/>
  <c r="J287" i="1" s="1"/>
  <c r="H288" i="1"/>
  <c r="J288" i="1" s="1"/>
  <c r="H289" i="1"/>
  <c r="J289" i="1" s="1"/>
  <c r="H290" i="1"/>
  <c r="J290" i="1" s="1"/>
  <c r="H291" i="1"/>
  <c r="J291" i="1" s="1"/>
  <c r="H292" i="1"/>
  <c r="J292" i="1" s="1"/>
  <c r="H293" i="1"/>
  <c r="J293" i="1" s="1"/>
  <c r="H294" i="1"/>
  <c r="J294" i="1" s="1"/>
  <c r="H295" i="1"/>
  <c r="J295" i="1" s="1"/>
  <c r="H296" i="1"/>
  <c r="J296" i="1" s="1"/>
  <c r="H297" i="1"/>
  <c r="J297" i="1" s="1"/>
  <c r="H298" i="1"/>
  <c r="J298" i="1" s="1"/>
  <c r="H299" i="1"/>
  <c r="J299" i="1" s="1"/>
  <c r="H300" i="1"/>
  <c r="J300" i="1" s="1"/>
  <c r="H301" i="1"/>
  <c r="J301" i="1" s="1"/>
  <c r="H302" i="1"/>
  <c r="J302" i="1" s="1"/>
  <c r="H303" i="1"/>
  <c r="J303" i="1" s="1"/>
  <c r="H304" i="1"/>
  <c r="J304" i="1" s="1"/>
  <c r="H305" i="1"/>
  <c r="J305" i="1" s="1"/>
  <c r="H306" i="1"/>
  <c r="J306" i="1" s="1"/>
  <c r="H307" i="1"/>
  <c r="J307" i="1" s="1"/>
  <c r="H308" i="1"/>
  <c r="J308" i="1" s="1"/>
  <c r="H309" i="1"/>
  <c r="J309" i="1" s="1"/>
  <c r="H310" i="1"/>
  <c r="J310" i="1" s="1"/>
  <c r="H311" i="1"/>
  <c r="J311" i="1" s="1"/>
  <c r="H312" i="1"/>
  <c r="J312" i="1" s="1"/>
  <c r="H313" i="1"/>
  <c r="J313" i="1" s="1"/>
  <c r="H314" i="1"/>
  <c r="J314" i="1" s="1"/>
  <c r="H315" i="1"/>
  <c r="J315" i="1" s="1"/>
  <c r="H316" i="1"/>
  <c r="J316" i="1" s="1"/>
  <c r="H317" i="1"/>
  <c r="J317" i="1" s="1"/>
  <c r="H318" i="1"/>
  <c r="J318" i="1" s="1"/>
  <c r="H319" i="1"/>
  <c r="J319" i="1" s="1"/>
  <c r="H320" i="1"/>
  <c r="J320" i="1" s="1"/>
  <c r="H321" i="1"/>
  <c r="J321" i="1" s="1"/>
  <c r="H322" i="1"/>
  <c r="J322" i="1" s="1"/>
  <c r="H323" i="1"/>
  <c r="J323" i="1" s="1"/>
  <c r="H324" i="1"/>
  <c r="J324" i="1" s="1"/>
  <c r="H325" i="1"/>
  <c r="J325" i="1" s="1"/>
  <c r="H326" i="1"/>
  <c r="J326" i="1" s="1"/>
  <c r="H327" i="1"/>
  <c r="J327" i="1" s="1"/>
  <c r="H328" i="1"/>
  <c r="J328" i="1" s="1"/>
  <c r="H329" i="1"/>
  <c r="J329" i="1" s="1"/>
  <c r="H330" i="1"/>
  <c r="J330" i="1" s="1"/>
  <c r="H331" i="1"/>
  <c r="J331" i="1" s="1"/>
  <c r="H332" i="1"/>
  <c r="J332" i="1" s="1"/>
  <c r="H333" i="1"/>
  <c r="J333" i="1" s="1"/>
  <c r="H334" i="1"/>
  <c r="J334" i="1" s="1"/>
  <c r="H335" i="1"/>
  <c r="J335" i="1" s="1"/>
  <c r="H336" i="1"/>
  <c r="J336" i="1" s="1"/>
  <c r="H337" i="1"/>
  <c r="J337" i="1" s="1"/>
  <c r="H338" i="1"/>
  <c r="J338" i="1" s="1"/>
  <c r="H339" i="1"/>
  <c r="J339" i="1" s="1"/>
  <c r="H340" i="1"/>
  <c r="J340" i="1" s="1"/>
  <c r="H341" i="1"/>
  <c r="J341" i="1" s="1"/>
  <c r="H342" i="1"/>
  <c r="J342" i="1" s="1"/>
  <c r="H343" i="1"/>
  <c r="J343" i="1" s="1"/>
  <c r="H344" i="1"/>
  <c r="J344" i="1" s="1"/>
  <c r="H345" i="1"/>
  <c r="J345" i="1" s="1"/>
  <c r="H346" i="1"/>
  <c r="J346" i="1" s="1"/>
  <c r="H347" i="1"/>
  <c r="J347" i="1" s="1"/>
  <c r="H348" i="1"/>
  <c r="J348" i="1" s="1"/>
  <c r="H349" i="1"/>
  <c r="J349" i="1" s="1"/>
  <c r="H350" i="1"/>
  <c r="J350" i="1" s="1"/>
  <c r="H351" i="1"/>
  <c r="J351" i="1" s="1"/>
  <c r="H352" i="1"/>
  <c r="J352" i="1" s="1"/>
  <c r="H353" i="1"/>
  <c r="J353" i="1" s="1"/>
  <c r="H354" i="1"/>
  <c r="J354" i="1" s="1"/>
  <c r="H355" i="1"/>
  <c r="J355" i="1" s="1"/>
  <c r="H356" i="1"/>
  <c r="J356" i="1" s="1"/>
  <c r="H357" i="1"/>
  <c r="J357" i="1" s="1"/>
  <c r="H358" i="1"/>
  <c r="J358" i="1" s="1"/>
  <c r="H359" i="1"/>
  <c r="J359" i="1" s="1"/>
  <c r="H360" i="1"/>
  <c r="J360" i="1" s="1"/>
  <c r="H361" i="1"/>
  <c r="J361" i="1" s="1"/>
  <c r="H362" i="1"/>
  <c r="J362" i="1" s="1"/>
  <c r="H363" i="1"/>
  <c r="J363" i="1" s="1"/>
  <c r="H364" i="1"/>
  <c r="J364" i="1" s="1"/>
  <c r="H365" i="1"/>
  <c r="J365" i="1" s="1"/>
  <c r="H366" i="1"/>
  <c r="J366" i="1" s="1"/>
  <c r="H367" i="1"/>
  <c r="J367" i="1" s="1"/>
  <c r="H368" i="1"/>
  <c r="J368" i="1" s="1"/>
  <c r="H369" i="1"/>
  <c r="J369" i="1" s="1"/>
  <c r="H370" i="1"/>
  <c r="J370" i="1" s="1"/>
  <c r="H371" i="1"/>
  <c r="J371" i="1" s="1"/>
  <c r="H372" i="1"/>
  <c r="J372" i="1" s="1"/>
  <c r="H373" i="1"/>
  <c r="J373" i="1" s="1"/>
  <c r="H374" i="1"/>
  <c r="J374" i="1" s="1"/>
  <c r="H375" i="1"/>
  <c r="J375" i="1" s="1"/>
  <c r="H376" i="1"/>
  <c r="J376" i="1" s="1"/>
  <c r="H377" i="1"/>
  <c r="J377" i="1" s="1"/>
  <c r="H378" i="1"/>
  <c r="J378" i="1" s="1"/>
  <c r="H379" i="1"/>
  <c r="J379" i="1" s="1"/>
  <c r="H380" i="1"/>
  <c r="J380" i="1" s="1"/>
  <c r="H381" i="1"/>
  <c r="J381" i="1" s="1"/>
  <c r="H382" i="1"/>
  <c r="J382" i="1" s="1"/>
  <c r="H383" i="1"/>
  <c r="J383" i="1" s="1"/>
  <c r="H384" i="1"/>
  <c r="J384" i="1" s="1"/>
  <c r="H385" i="1"/>
  <c r="J385" i="1" s="1"/>
  <c r="H386" i="1"/>
  <c r="J386" i="1" s="1"/>
  <c r="H387" i="1"/>
  <c r="J387" i="1" s="1"/>
  <c r="H388" i="1"/>
  <c r="J388" i="1" s="1"/>
  <c r="H389" i="1"/>
  <c r="J389" i="1" s="1"/>
  <c r="H390" i="1"/>
  <c r="J390" i="1" s="1"/>
  <c r="H391" i="1"/>
  <c r="J391" i="1" s="1"/>
  <c r="H392" i="1"/>
  <c r="J392" i="1" s="1"/>
  <c r="H393" i="1"/>
  <c r="J393" i="1" s="1"/>
  <c r="H394" i="1"/>
  <c r="J394" i="1" s="1"/>
  <c r="H395" i="1"/>
  <c r="J395" i="1" s="1"/>
  <c r="H396" i="1"/>
  <c r="J396" i="1" s="1"/>
  <c r="H397" i="1"/>
  <c r="J397" i="1" s="1"/>
  <c r="H398" i="1"/>
  <c r="J398" i="1" s="1"/>
  <c r="H399" i="1"/>
  <c r="J399" i="1" s="1"/>
  <c r="H400" i="1"/>
  <c r="J400" i="1" s="1"/>
  <c r="H401" i="1"/>
  <c r="J401" i="1" s="1"/>
  <c r="H402" i="1"/>
  <c r="J402" i="1" s="1"/>
  <c r="H403" i="1"/>
  <c r="J403" i="1" s="1"/>
  <c r="H404" i="1"/>
  <c r="J404" i="1" s="1"/>
  <c r="H405" i="1"/>
  <c r="J405" i="1" s="1"/>
  <c r="H406" i="1"/>
  <c r="J406" i="1" s="1"/>
  <c r="H407" i="1"/>
  <c r="J407" i="1" s="1"/>
  <c r="H408" i="1"/>
  <c r="J408" i="1" s="1"/>
  <c r="H409" i="1"/>
  <c r="J409" i="1" s="1"/>
  <c r="H410" i="1"/>
  <c r="J410" i="1" s="1"/>
  <c r="H411" i="1"/>
  <c r="J411" i="1" s="1"/>
  <c r="H412" i="1"/>
  <c r="J412" i="1" s="1"/>
  <c r="H413" i="1"/>
  <c r="J413" i="1" s="1"/>
  <c r="H414" i="1"/>
  <c r="J414" i="1" s="1"/>
  <c r="H415" i="1"/>
  <c r="J415" i="1" s="1"/>
  <c r="H416" i="1"/>
  <c r="J416" i="1" s="1"/>
  <c r="H417" i="1"/>
  <c r="J417" i="1" s="1"/>
  <c r="H418" i="1"/>
  <c r="J418" i="1" s="1"/>
  <c r="H419" i="1"/>
  <c r="J419" i="1" s="1"/>
  <c r="H420" i="1"/>
  <c r="J420" i="1" s="1"/>
  <c r="H421" i="1"/>
  <c r="J421" i="1" s="1"/>
  <c r="H422" i="1"/>
  <c r="J422" i="1" s="1"/>
  <c r="H423" i="1"/>
  <c r="J423" i="1" s="1"/>
  <c r="H424" i="1"/>
  <c r="J424" i="1" s="1"/>
  <c r="H425" i="1"/>
  <c r="J425" i="1" s="1"/>
  <c r="H426" i="1"/>
  <c r="J426" i="1" s="1"/>
  <c r="H427" i="1"/>
  <c r="J427" i="1" s="1"/>
  <c r="H428" i="1"/>
  <c r="J428" i="1" s="1"/>
  <c r="H429" i="1"/>
  <c r="J429" i="1" s="1"/>
  <c r="H430" i="1"/>
  <c r="J430" i="1" s="1"/>
  <c r="H431" i="1"/>
  <c r="J431" i="1" s="1"/>
  <c r="H432" i="1"/>
  <c r="J432" i="1" s="1"/>
  <c r="H433" i="1"/>
  <c r="J433" i="1" s="1"/>
  <c r="H434" i="1"/>
  <c r="J434" i="1" s="1"/>
  <c r="H435" i="1"/>
  <c r="J435" i="1" s="1"/>
  <c r="H436" i="1"/>
  <c r="J436" i="1" s="1"/>
  <c r="H437" i="1"/>
  <c r="J437" i="1" s="1"/>
  <c r="H438" i="1"/>
  <c r="J438" i="1" s="1"/>
  <c r="H439" i="1"/>
  <c r="J439" i="1" s="1"/>
  <c r="H440" i="1"/>
  <c r="J440" i="1" s="1"/>
  <c r="H441" i="1"/>
  <c r="J441" i="1" s="1"/>
  <c r="H442" i="1"/>
  <c r="J442" i="1" s="1"/>
  <c r="H443" i="1"/>
  <c r="J443" i="1" s="1"/>
  <c r="H444" i="1"/>
  <c r="J444" i="1" s="1"/>
  <c r="H445" i="1"/>
  <c r="J445" i="1" s="1"/>
  <c r="H446" i="1"/>
  <c r="J446" i="1" s="1"/>
  <c r="H447" i="1"/>
  <c r="J447" i="1" s="1"/>
  <c r="H448" i="1"/>
  <c r="J448" i="1" s="1"/>
  <c r="H449" i="1"/>
  <c r="J449" i="1" s="1"/>
  <c r="H450" i="1"/>
  <c r="J450" i="1" s="1"/>
  <c r="H451" i="1"/>
  <c r="J451" i="1" s="1"/>
  <c r="H452" i="1"/>
  <c r="J452" i="1" s="1"/>
  <c r="H453" i="1"/>
  <c r="J453" i="1" s="1"/>
  <c r="H454" i="1"/>
  <c r="J454" i="1" s="1"/>
  <c r="H455" i="1"/>
  <c r="J455" i="1" s="1"/>
  <c r="H456" i="1"/>
  <c r="J456" i="1" s="1"/>
  <c r="H457" i="1"/>
  <c r="J457" i="1" s="1"/>
  <c r="H458" i="1"/>
  <c r="J458" i="1" s="1"/>
  <c r="H459" i="1"/>
  <c r="J459" i="1" s="1"/>
  <c r="H460" i="1"/>
  <c r="J460" i="1" s="1"/>
  <c r="H461" i="1"/>
  <c r="J461" i="1" s="1"/>
  <c r="H462" i="1"/>
  <c r="J462" i="1" s="1"/>
  <c r="H463" i="1"/>
  <c r="J463" i="1" s="1"/>
  <c r="H464" i="1"/>
  <c r="J464" i="1" s="1"/>
  <c r="H465" i="1"/>
  <c r="J465" i="1" s="1"/>
  <c r="H466" i="1"/>
  <c r="J466" i="1" s="1"/>
  <c r="H467" i="1"/>
  <c r="J467" i="1" s="1"/>
  <c r="H468" i="1"/>
  <c r="J468" i="1" s="1"/>
  <c r="H469" i="1"/>
  <c r="J469" i="1" s="1"/>
  <c r="H470" i="1"/>
  <c r="J470" i="1" s="1"/>
  <c r="H471" i="1"/>
  <c r="J471" i="1" s="1"/>
  <c r="H472" i="1"/>
  <c r="J472" i="1" s="1"/>
  <c r="H473" i="1"/>
  <c r="J473" i="1" s="1"/>
  <c r="H474" i="1"/>
  <c r="J474" i="1" s="1"/>
  <c r="H475" i="1"/>
  <c r="J475" i="1" s="1"/>
  <c r="H476" i="1"/>
  <c r="J476" i="1" s="1"/>
  <c r="H477" i="1"/>
  <c r="J477" i="1" s="1"/>
  <c r="H478" i="1"/>
  <c r="J478" i="1" s="1"/>
  <c r="H479" i="1"/>
  <c r="J479" i="1" s="1"/>
  <c r="H480" i="1"/>
  <c r="J480" i="1" s="1"/>
  <c r="H481" i="1"/>
  <c r="J481" i="1" s="1"/>
  <c r="H482" i="1"/>
  <c r="J482" i="1" s="1"/>
  <c r="H483" i="1"/>
  <c r="J483" i="1" s="1"/>
  <c r="H484" i="1"/>
  <c r="J484" i="1" s="1"/>
  <c r="H485" i="1"/>
  <c r="J485" i="1" s="1"/>
  <c r="H486" i="1"/>
  <c r="J486" i="1" s="1"/>
  <c r="H487" i="1"/>
  <c r="J487" i="1" s="1"/>
  <c r="H488" i="1"/>
  <c r="J488" i="1" s="1"/>
  <c r="H489" i="1"/>
  <c r="J489" i="1" s="1"/>
  <c r="H490" i="1"/>
  <c r="J490" i="1" s="1"/>
  <c r="H491" i="1"/>
  <c r="J491" i="1" s="1"/>
  <c r="H492" i="1"/>
  <c r="J492" i="1" s="1"/>
  <c r="H493" i="1"/>
  <c r="J493" i="1" s="1"/>
  <c r="H494" i="1"/>
  <c r="J494" i="1" s="1"/>
  <c r="H495" i="1"/>
  <c r="J495" i="1" s="1"/>
  <c r="H496" i="1"/>
  <c r="J496" i="1" s="1"/>
  <c r="H497" i="1"/>
  <c r="J497" i="1" s="1"/>
  <c r="H498" i="1"/>
  <c r="J498" i="1" s="1"/>
  <c r="H499" i="1"/>
  <c r="J499" i="1" s="1"/>
  <c r="H500" i="1"/>
  <c r="J500" i="1" s="1"/>
  <c r="H501" i="1"/>
  <c r="J501" i="1" s="1"/>
  <c r="H502" i="1"/>
  <c r="J502" i="1" s="1"/>
  <c r="H503" i="1"/>
  <c r="J503" i="1" s="1"/>
  <c r="H504" i="1"/>
  <c r="J504" i="1" s="1"/>
  <c r="H505" i="1"/>
  <c r="J505" i="1" s="1"/>
  <c r="H506" i="1"/>
  <c r="J506" i="1" s="1"/>
  <c r="H507" i="1"/>
  <c r="J507" i="1" s="1"/>
  <c r="H508" i="1"/>
  <c r="J508" i="1" s="1"/>
  <c r="H509" i="1"/>
  <c r="J509" i="1" s="1"/>
  <c r="H510" i="1"/>
  <c r="J510" i="1" s="1"/>
  <c r="H511" i="1"/>
  <c r="J511" i="1" s="1"/>
  <c r="H512" i="1"/>
  <c r="J512" i="1" s="1"/>
  <c r="H513" i="1"/>
  <c r="J513" i="1" s="1"/>
  <c r="H514" i="1"/>
  <c r="J514" i="1" s="1"/>
  <c r="H515" i="1"/>
  <c r="J515" i="1" s="1"/>
  <c r="H516" i="1"/>
  <c r="J516" i="1" s="1"/>
  <c r="H517" i="1"/>
  <c r="J517" i="1" s="1"/>
  <c r="H518" i="1"/>
  <c r="J518" i="1" s="1"/>
  <c r="H519" i="1"/>
  <c r="J519" i="1" s="1"/>
  <c r="H520" i="1"/>
  <c r="J520" i="1" s="1"/>
  <c r="H521" i="1"/>
  <c r="J521" i="1" s="1"/>
  <c r="H522" i="1"/>
  <c r="J522" i="1" s="1"/>
  <c r="H523" i="1"/>
  <c r="J523" i="1" s="1"/>
  <c r="H524" i="1"/>
  <c r="J524" i="1" s="1"/>
  <c r="H525" i="1"/>
  <c r="J525" i="1" s="1"/>
  <c r="H526" i="1"/>
  <c r="J526" i="1" s="1"/>
  <c r="H527" i="1"/>
  <c r="J527" i="1" s="1"/>
  <c r="H528" i="1"/>
  <c r="J528" i="1" s="1"/>
  <c r="H529" i="1"/>
  <c r="J529" i="1" s="1"/>
  <c r="H530" i="1"/>
  <c r="J530" i="1" s="1"/>
  <c r="H531" i="1"/>
  <c r="J531" i="1" s="1"/>
  <c r="H532" i="1"/>
  <c r="J532" i="1" s="1"/>
  <c r="H533" i="1"/>
  <c r="J533" i="1" s="1"/>
  <c r="H534" i="1"/>
  <c r="J534" i="1" s="1"/>
  <c r="H535" i="1"/>
  <c r="J535" i="1" s="1"/>
  <c r="H536" i="1"/>
  <c r="J536" i="1" s="1"/>
  <c r="H537" i="1"/>
  <c r="J537" i="1" s="1"/>
  <c r="H538" i="1"/>
  <c r="J538" i="1" s="1"/>
  <c r="H539" i="1"/>
  <c r="J539" i="1" s="1"/>
  <c r="H540" i="1"/>
  <c r="J540" i="1" s="1"/>
  <c r="H541" i="1"/>
  <c r="J541" i="1" s="1"/>
  <c r="H542" i="1"/>
  <c r="J542" i="1" s="1"/>
  <c r="H543" i="1"/>
  <c r="J543" i="1" s="1"/>
  <c r="H544" i="1"/>
  <c r="J544" i="1" s="1"/>
  <c r="H545" i="1"/>
  <c r="J545" i="1" s="1"/>
  <c r="H546" i="1"/>
  <c r="J546" i="1" s="1"/>
  <c r="H547" i="1"/>
  <c r="J547" i="1" s="1"/>
  <c r="H548" i="1"/>
  <c r="J548" i="1" s="1"/>
  <c r="H549" i="1"/>
  <c r="J549" i="1" s="1"/>
  <c r="H550" i="1"/>
  <c r="J550" i="1" s="1"/>
  <c r="H551" i="1"/>
  <c r="J551" i="1" s="1"/>
  <c r="H552" i="1"/>
  <c r="J552" i="1" s="1"/>
  <c r="H553" i="1"/>
  <c r="J553" i="1" s="1"/>
  <c r="H554" i="1"/>
  <c r="J554" i="1" s="1"/>
  <c r="H555" i="1"/>
  <c r="J555" i="1" s="1"/>
  <c r="H556" i="1"/>
  <c r="J556" i="1" s="1"/>
  <c r="H557" i="1"/>
  <c r="J557" i="1" s="1"/>
  <c r="H558" i="1"/>
  <c r="J558" i="1" s="1"/>
  <c r="H559" i="1"/>
  <c r="J559" i="1" s="1"/>
  <c r="H560" i="1"/>
  <c r="J560" i="1" s="1"/>
  <c r="H561" i="1"/>
  <c r="J561" i="1" s="1"/>
  <c r="H562" i="1"/>
  <c r="J562" i="1" s="1"/>
  <c r="H563" i="1"/>
  <c r="J563" i="1" s="1"/>
  <c r="H564" i="1"/>
  <c r="J564" i="1" s="1"/>
  <c r="H565" i="1"/>
  <c r="J565" i="1" s="1"/>
  <c r="H566" i="1"/>
  <c r="J566" i="1" s="1"/>
  <c r="H567" i="1"/>
  <c r="J567" i="1" s="1"/>
  <c r="H568" i="1"/>
  <c r="J568" i="1" s="1"/>
  <c r="H569" i="1"/>
  <c r="J569" i="1" s="1"/>
  <c r="H570" i="1"/>
  <c r="J570" i="1" s="1"/>
  <c r="H571" i="1"/>
  <c r="J571" i="1" s="1"/>
  <c r="H572" i="1"/>
  <c r="J572" i="1" s="1"/>
  <c r="H573" i="1"/>
  <c r="J573" i="1" s="1"/>
  <c r="H574" i="1"/>
  <c r="J574" i="1" s="1"/>
  <c r="H575" i="1"/>
  <c r="J575" i="1" s="1"/>
  <c r="H576" i="1"/>
  <c r="J576" i="1" s="1"/>
  <c r="H577" i="1"/>
  <c r="J577" i="1" s="1"/>
  <c r="H578" i="1"/>
  <c r="J578" i="1" s="1"/>
  <c r="H579" i="1"/>
  <c r="J579" i="1" s="1"/>
  <c r="H580" i="1"/>
  <c r="J580" i="1" s="1"/>
  <c r="H581" i="1"/>
  <c r="J581" i="1" s="1"/>
  <c r="H582" i="1"/>
  <c r="J582" i="1" s="1"/>
  <c r="H583" i="1"/>
  <c r="J583" i="1" s="1"/>
  <c r="H584" i="1"/>
  <c r="J584" i="1" s="1"/>
  <c r="H585" i="1"/>
  <c r="J585" i="1" s="1"/>
  <c r="H586" i="1"/>
  <c r="J586" i="1" s="1"/>
  <c r="H587" i="1"/>
  <c r="J587" i="1" s="1"/>
  <c r="H588" i="1"/>
  <c r="J588" i="1" s="1"/>
  <c r="H589" i="1"/>
  <c r="J589" i="1" s="1"/>
  <c r="H590" i="1"/>
  <c r="J590" i="1" s="1"/>
  <c r="H591" i="1"/>
  <c r="J591" i="1" s="1"/>
  <c r="H592" i="1"/>
  <c r="J592" i="1" s="1"/>
  <c r="H593" i="1"/>
  <c r="J593" i="1" s="1"/>
  <c r="H594" i="1"/>
  <c r="J594" i="1" s="1"/>
  <c r="H595" i="1"/>
  <c r="J595" i="1" s="1"/>
  <c r="H596" i="1"/>
  <c r="J596" i="1" s="1"/>
  <c r="H597" i="1"/>
  <c r="J597" i="1" s="1"/>
  <c r="H598" i="1"/>
  <c r="J598" i="1" s="1"/>
  <c r="H599" i="1"/>
  <c r="J599" i="1" s="1"/>
  <c r="H600" i="1"/>
  <c r="J600" i="1" s="1"/>
  <c r="H601" i="1"/>
  <c r="J601" i="1" s="1"/>
  <c r="I601" i="1"/>
  <c r="I600" i="1"/>
  <c r="I599" i="1"/>
  <c r="I598" i="1"/>
  <c r="I597" i="1"/>
  <c r="I596" i="1"/>
  <c r="I595" i="1"/>
  <c r="I594" i="1"/>
  <c r="I593" i="1"/>
  <c r="I592" i="1"/>
  <c r="I591" i="1"/>
  <c r="I590" i="1"/>
  <c r="I589" i="1"/>
  <c r="I588" i="1"/>
  <c r="I587" i="1"/>
  <c r="I586" i="1"/>
  <c r="I585" i="1"/>
  <c r="I584" i="1"/>
  <c r="I583" i="1"/>
  <c r="I582" i="1"/>
  <c r="I581" i="1"/>
  <c r="I580" i="1"/>
  <c r="I579" i="1"/>
  <c r="I578" i="1"/>
  <c r="I577" i="1"/>
  <c r="I576" i="1"/>
  <c r="I575" i="1"/>
  <c r="I574" i="1"/>
  <c r="I573" i="1"/>
  <c r="I572" i="1"/>
  <c r="I571" i="1"/>
  <c r="I570" i="1"/>
  <c r="I569" i="1"/>
  <c r="I568" i="1"/>
  <c r="I567" i="1"/>
  <c r="I566" i="1"/>
  <c r="I565" i="1"/>
  <c r="I564" i="1"/>
  <c r="I563" i="1"/>
  <c r="I562" i="1"/>
  <c r="I561" i="1"/>
  <c r="I560" i="1"/>
  <c r="I559" i="1"/>
  <c r="I558" i="1"/>
  <c r="I557" i="1"/>
  <c r="I556" i="1"/>
  <c r="I555" i="1"/>
  <c r="I554" i="1"/>
  <c r="I553" i="1"/>
  <c r="I552" i="1"/>
  <c r="I551" i="1"/>
  <c r="I550" i="1"/>
  <c r="I549" i="1"/>
  <c r="I548" i="1"/>
  <c r="I547" i="1"/>
  <c r="I546" i="1"/>
  <c r="I545" i="1"/>
  <c r="I544" i="1"/>
  <c r="I543" i="1"/>
  <c r="I542" i="1"/>
  <c r="I541" i="1"/>
  <c r="I540" i="1"/>
  <c r="I539" i="1"/>
  <c r="I538" i="1"/>
  <c r="I537" i="1"/>
  <c r="I536" i="1"/>
  <c r="I535" i="1"/>
  <c r="I534" i="1"/>
  <c r="I533" i="1"/>
  <c r="I532" i="1"/>
  <c r="I531" i="1"/>
  <c r="I530" i="1"/>
  <c r="I529" i="1"/>
  <c r="I528" i="1"/>
  <c r="I527" i="1"/>
  <c r="I526" i="1"/>
  <c r="I525" i="1"/>
  <c r="I524" i="1"/>
  <c r="I523" i="1"/>
  <c r="I522" i="1"/>
  <c r="I521" i="1"/>
  <c r="I520" i="1"/>
  <c r="I519" i="1"/>
  <c r="I518" i="1"/>
  <c r="I517" i="1"/>
  <c r="I516" i="1"/>
  <c r="I515" i="1"/>
  <c r="I514" i="1"/>
  <c r="I513" i="1"/>
  <c r="I512" i="1"/>
  <c r="I511" i="1"/>
  <c r="I510" i="1"/>
  <c r="I509" i="1"/>
  <c r="I508" i="1"/>
  <c r="I507" i="1"/>
  <c r="I506" i="1"/>
  <c r="I505" i="1"/>
  <c r="I504" i="1"/>
  <c r="I503" i="1"/>
  <c r="I502" i="1"/>
  <c r="I501" i="1"/>
  <c r="I500" i="1"/>
  <c r="I499" i="1"/>
  <c r="I498" i="1"/>
  <c r="I497" i="1"/>
  <c r="I496" i="1"/>
  <c r="I495" i="1"/>
  <c r="I494" i="1"/>
  <c r="I493" i="1"/>
  <c r="I492" i="1"/>
  <c r="I491" i="1"/>
  <c r="I490" i="1"/>
  <c r="I489" i="1"/>
  <c r="I488" i="1"/>
  <c r="I487" i="1"/>
  <c r="I486" i="1"/>
  <c r="I485" i="1"/>
  <c r="I484" i="1"/>
  <c r="I483" i="1"/>
  <c r="I482" i="1"/>
  <c r="I481" i="1"/>
  <c r="I480" i="1"/>
  <c r="I479" i="1"/>
  <c r="I478" i="1"/>
  <c r="I477" i="1"/>
  <c r="I476" i="1"/>
  <c r="I475" i="1"/>
  <c r="I474" i="1"/>
  <c r="I473" i="1"/>
  <c r="I472" i="1"/>
  <c r="I471" i="1"/>
  <c r="I470" i="1"/>
  <c r="I469" i="1"/>
  <c r="I468" i="1"/>
  <c r="I467" i="1"/>
  <c r="I466" i="1"/>
  <c r="I465" i="1"/>
  <c r="I464" i="1"/>
  <c r="I463" i="1"/>
  <c r="I462" i="1"/>
  <c r="I461" i="1"/>
  <c r="I460" i="1"/>
  <c r="I459" i="1"/>
  <c r="I458" i="1"/>
  <c r="I457" i="1"/>
  <c r="I456" i="1"/>
  <c r="I455" i="1"/>
  <c r="I454" i="1"/>
  <c r="I453" i="1"/>
  <c r="I452" i="1"/>
  <c r="I451" i="1"/>
  <c r="I450" i="1"/>
  <c r="I449" i="1"/>
  <c r="I448" i="1"/>
  <c r="I447" i="1"/>
  <c r="I446" i="1"/>
  <c r="I445" i="1"/>
  <c r="I444" i="1"/>
  <c r="I443" i="1"/>
  <c r="I442" i="1"/>
  <c r="I441" i="1"/>
  <c r="I440" i="1"/>
  <c r="I439" i="1"/>
  <c r="I438" i="1"/>
  <c r="I437" i="1"/>
  <c r="I436" i="1"/>
  <c r="I435" i="1"/>
  <c r="I434" i="1"/>
  <c r="I433" i="1"/>
  <c r="I432" i="1"/>
  <c r="I431" i="1"/>
  <c r="I430" i="1"/>
  <c r="I429" i="1"/>
  <c r="I428" i="1"/>
  <c r="I427" i="1"/>
  <c r="I426" i="1"/>
  <c r="I425" i="1"/>
  <c r="I424" i="1"/>
  <c r="I423" i="1"/>
  <c r="I422" i="1"/>
  <c r="I421" i="1"/>
  <c r="I420" i="1"/>
  <c r="I419" i="1"/>
  <c r="I418" i="1"/>
  <c r="I417" i="1"/>
  <c r="I416" i="1"/>
  <c r="I415" i="1"/>
  <c r="I414" i="1"/>
  <c r="I413" i="1"/>
  <c r="I412" i="1"/>
  <c r="I411" i="1"/>
  <c r="I410" i="1"/>
  <c r="I409" i="1"/>
  <c r="I408" i="1"/>
  <c r="I407" i="1"/>
  <c r="I406" i="1"/>
  <c r="I405" i="1"/>
  <c r="I404" i="1"/>
  <c r="I403" i="1"/>
  <c r="I402" i="1"/>
  <c r="I401" i="1"/>
  <c r="I400" i="1"/>
  <c r="I399" i="1"/>
  <c r="I398" i="1"/>
  <c r="I397" i="1"/>
  <c r="I396" i="1"/>
  <c r="I395" i="1"/>
  <c r="I394" i="1"/>
  <c r="I393" i="1"/>
  <c r="I392" i="1"/>
  <c r="I391" i="1"/>
  <c r="I390" i="1"/>
  <c r="I389" i="1"/>
  <c r="I388" i="1"/>
  <c r="I387" i="1"/>
  <c r="I386" i="1"/>
  <c r="I385" i="1"/>
  <c r="I384" i="1"/>
  <c r="I383" i="1"/>
  <c r="I382" i="1"/>
  <c r="I381" i="1"/>
  <c r="I380" i="1"/>
  <c r="I379" i="1"/>
  <c r="I378" i="1"/>
  <c r="I377" i="1"/>
  <c r="I376" i="1"/>
  <c r="I375" i="1"/>
  <c r="I374" i="1"/>
  <c r="I373" i="1"/>
  <c r="I372" i="1"/>
  <c r="I371" i="1"/>
  <c r="I370" i="1"/>
  <c r="I369" i="1"/>
  <c r="I368" i="1"/>
  <c r="I367" i="1"/>
  <c r="I366" i="1"/>
  <c r="I365" i="1"/>
  <c r="I364" i="1"/>
  <c r="I363" i="1"/>
  <c r="I362" i="1"/>
  <c r="I361" i="1"/>
  <c r="I360" i="1"/>
  <c r="I359" i="1"/>
  <c r="I358" i="1"/>
  <c r="I357" i="1"/>
  <c r="I356" i="1"/>
  <c r="I355" i="1"/>
  <c r="I354" i="1"/>
  <c r="I353" i="1"/>
  <c r="I352" i="1"/>
  <c r="I351" i="1"/>
  <c r="I350" i="1"/>
  <c r="I349" i="1"/>
  <c r="I348" i="1"/>
  <c r="I347" i="1"/>
  <c r="I346" i="1"/>
  <c r="I345" i="1"/>
  <c r="I344" i="1"/>
  <c r="I343" i="1"/>
  <c r="I342" i="1"/>
  <c r="I341" i="1"/>
  <c r="I340" i="1"/>
  <c r="I339" i="1"/>
  <c r="I338" i="1"/>
  <c r="I337" i="1"/>
  <c r="I336" i="1"/>
  <c r="I335" i="1"/>
  <c r="I334" i="1"/>
  <c r="I333" i="1"/>
  <c r="I332" i="1"/>
  <c r="I331" i="1"/>
  <c r="I330" i="1"/>
  <c r="I329" i="1"/>
  <c r="I328" i="1"/>
  <c r="I327" i="1"/>
  <c r="I326" i="1"/>
  <c r="I325" i="1"/>
  <c r="I324" i="1"/>
  <c r="I323" i="1"/>
  <c r="I322" i="1"/>
  <c r="I321" i="1"/>
  <c r="I320" i="1"/>
  <c r="I319" i="1"/>
  <c r="I318" i="1"/>
  <c r="I317" i="1"/>
  <c r="I316" i="1"/>
  <c r="I315" i="1"/>
  <c r="I314" i="1"/>
  <c r="I313" i="1"/>
  <c r="I312" i="1"/>
  <c r="I311" i="1"/>
  <c r="I310" i="1"/>
  <c r="I309" i="1"/>
  <c r="I308" i="1"/>
  <c r="I307" i="1"/>
  <c r="I306" i="1"/>
  <c r="I305" i="1"/>
  <c r="I304" i="1"/>
  <c r="I303" i="1"/>
  <c r="I302" i="1"/>
  <c r="I301" i="1"/>
  <c r="I300" i="1"/>
  <c r="I299" i="1"/>
  <c r="I298" i="1"/>
  <c r="I297" i="1"/>
  <c r="I296" i="1"/>
  <c r="I295" i="1"/>
  <c r="I294" i="1"/>
  <c r="I293" i="1"/>
  <c r="I292" i="1"/>
  <c r="I291" i="1"/>
  <c r="I290" i="1"/>
  <c r="I289" i="1"/>
  <c r="I288" i="1"/>
  <c r="I287" i="1"/>
  <c r="I286" i="1"/>
  <c r="I285" i="1"/>
  <c r="I284" i="1"/>
  <c r="I283" i="1"/>
  <c r="I282" i="1"/>
  <c r="I281" i="1"/>
  <c r="I280" i="1"/>
  <c r="I279" i="1"/>
  <c r="I278" i="1"/>
  <c r="I277" i="1"/>
  <c r="I276" i="1"/>
  <c r="I275" i="1"/>
  <c r="I274" i="1"/>
  <c r="I273" i="1"/>
  <c r="I272" i="1"/>
  <c r="I271" i="1"/>
  <c r="I270" i="1"/>
  <c r="I269" i="1"/>
  <c r="I268" i="1"/>
  <c r="I267" i="1"/>
  <c r="I266" i="1"/>
  <c r="I265" i="1"/>
  <c r="I264" i="1"/>
  <c r="I263" i="1"/>
  <c r="I262" i="1"/>
  <c r="I261" i="1"/>
  <c r="I260" i="1"/>
  <c r="I259" i="1"/>
  <c r="I258" i="1"/>
  <c r="I257" i="1"/>
  <c r="I256" i="1"/>
  <c r="I255" i="1"/>
  <c r="I254" i="1"/>
  <c r="I253" i="1"/>
  <c r="I252" i="1"/>
  <c r="I251" i="1"/>
  <c r="I250" i="1"/>
  <c r="I249" i="1"/>
  <c r="I248" i="1"/>
  <c r="I247" i="1"/>
  <c r="I246" i="1"/>
  <c r="I245" i="1"/>
  <c r="I244" i="1"/>
  <c r="I243" i="1"/>
  <c r="I242" i="1"/>
  <c r="I241" i="1"/>
  <c r="I240" i="1"/>
  <c r="I239" i="1"/>
  <c r="I238" i="1"/>
  <c r="I237" i="1"/>
  <c r="I236" i="1"/>
  <c r="I235" i="1"/>
  <c r="I234" i="1"/>
  <c r="I233" i="1"/>
  <c r="I232" i="1"/>
  <c r="I231" i="1"/>
  <c r="I230" i="1"/>
  <c r="I229" i="1"/>
  <c r="I228" i="1"/>
  <c r="I227" i="1"/>
  <c r="I226" i="1"/>
  <c r="I225" i="1"/>
  <c r="I224" i="1"/>
  <c r="I223" i="1"/>
  <c r="I222" i="1"/>
  <c r="I221" i="1"/>
  <c r="I220" i="1"/>
  <c r="I219" i="1"/>
  <c r="I218" i="1"/>
  <c r="I217" i="1"/>
  <c r="I216" i="1"/>
  <c r="I215" i="1"/>
  <c r="I214" i="1"/>
  <c r="I213" i="1"/>
  <c r="I212" i="1"/>
  <c r="I211" i="1"/>
  <c r="I210" i="1"/>
  <c r="I209" i="1"/>
  <c r="I208" i="1"/>
  <c r="I207" i="1"/>
  <c r="I206" i="1"/>
  <c r="I205" i="1"/>
  <c r="I204" i="1"/>
  <c r="I203" i="1"/>
  <c r="I202" i="1"/>
  <c r="I201" i="1"/>
  <c r="I200" i="1"/>
  <c r="I199" i="1"/>
  <c r="I198" i="1"/>
  <c r="I197" i="1"/>
  <c r="I196" i="1"/>
  <c r="I195" i="1"/>
  <c r="I194" i="1"/>
  <c r="I193" i="1"/>
  <c r="I192" i="1"/>
  <c r="I191" i="1"/>
  <c r="I190" i="1"/>
  <c r="I189" i="1"/>
  <c r="I188" i="1"/>
  <c r="I187" i="1"/>
  <c r="I186" i="1"/>
  <c r="I185" i="1"/>
  <c r="I184" i="1"/>
  <c r="I183" i="1"/>
  <c r="I182" i="1"/>
  <c r="I181" i="1"/>
  <c r="I180" i="1"/>
  <c r="I179" i="1"/>
  <c r="I178" i="1"/>
  <c r="I177" i="1"/>
  <c r="I176" i="1"/>
  <c r="I175" i="1"/>
  <c r="I174" i="1"/>
  <c r="I173" i="1"/>
  <c r="I172" i="1"/>
  <c r="I171" i="1"/>
  <c r="I170" i="1"/>
  <c r="I169" i="1"/>
  <c r="I168" i="1"/>
  <c r="I167" i="1"/>
  <c r="I166" i="1"/>
  <c r="I165" i="1"/>
  <c r="I164" i="1"/>
  <c r="I163" i="1"/>
  <c r="I162" i="1"/>
  <c r="I161" i="1"/>
  <c r="I160" i="1"/>
  <c r="I159" i="1"/>
  <c r="I158" i="1"/>
  <c r="I157" i="1"/>
  <c r="I156" i="1"/>
  <c r="I155" i="1"/>
  <c r="I154" i="1"/>
  <c r="I153" i="1"/>
  <c r="I152" i="1"/>
  <c r="I151" i="1"/>
  <c r="I150" i="1"/>
  <c r="I149" i="1"/>
  <c r="I148" i="1"/>
  <c r="I147" i="1"/>
  <c r="I146" i="1"/>
  <c r="I145" i="1"/>
  <c r="I144" i="1"/>
  <c r="I143" i="1"/>
  <c r="I142" i="1"/>
  <c r="I141" i="1"/>
  <c r="I140" i="1"/>
  <c r="I139" i="1"/>
  <c r="I138" i="1"/>
  <c r="I137" i="1"/>
  <c r="I136" i="1"/>
  <c r="I135" i="1"/>
  <c r="I134" i="1"/>
  <c r="I133" i="1"/>
  <c r="I132" i="1"/>
  <c r="I131" i="1"/>
  <c r="I130" i="1"/>
  <c r="I129" i="1"/>
  <c r="I128" i="1"/>
  <c r="I127" i="1"/>
  <c r="I126" i="1"/>
  <c r="I125" i="1"/>
  <c r="I124" i="1"/>
  <c r="I123" i="1"/>
  <c r="I122" i="1"/>
  <c r="I121" i="1"/>
  <c r="I120" i="1"/>
  <c r="I119" i="1"/>
  <c r="I118" i="1"/>
  <c r="I117" i="1"/>
  <c r="I116" i="1"/>
  <c r="I115" i="1"/>
  <c r="I114" i="1"/>
  <c r="I113" i="1"/>
  <c r="I112" i="1"/>
  <c r="I111" i="1"/>
  <c r="I110" i="1"/>
  <c r="I109" i="1"/>
  <c r="I108" i="1"/>
  <c r="I107" i="1"/>
  <c r="I106" i="1"/>
  <c r="I105" i="1"/>
  <c r="I104" i="1"/>
  <c r="I103" i="1"/>
  <c r="I102" i="1"/>
  <c r="I101" i="1"/>
  <c r="I100" i="1"/>
  <c r="I99" i="1"/>
  <c r="I98" i="1"/>
  <c r="I97" i="1"/>
  <c r="I96" i="1"/>
  <c r="I95" i="1"/>
  <c r="I94" i="1"/>
  <c r="I93" i="1"/>
  <c r="I92" i="1"/>
  <c r="I91" i="1"/>
  <c r="I90" i="1"/>
  <c r="I89" i="1"/>
  <c r="I88" i="1"/>
  <c r="I87" i="1"/>
  <c r="I86" i="1"/>
  <c r="I85" i="1"/>
  <c r="I84" i="1"/>
  <c r="I83" i="1"/>
  <c r="I82" i="1"/>
  <c r="I81" i="1"/>
  <c r="I80" i="1"/>
  <c r="I79" i="1"/>
  <c r="I78" i="1"/>
  <c r="I77" i="1"/>
  <c r="I76" i="1"/>
  <c r="I75" i="1"/>
  <c r="I74" i="1"/>
  <c r="I73" i="1"/>
  <c r="I72" i="1"/>
  <c r="I71" i="1"/>
  <c r="I70" i="1"/>
  <c r="I69" i="1"/>
  <c r="I68" i="1"/>
  <c r="I67" i="1"/>
  <c r="I66" i="1"/>
  <c r="I65" i="1"/>
  <c r="I64" i="1"/>
  <c r="I63" i="1"/>
  <c r="I62" i="1"/>
  <c r="I61" i="1"/>
  <c r="I60" i="1"/>
  <c r="I59" i="1"/>
  <c r="I58" i="1"/>
  <c r="I57" i="1"/>
  <c r="I56" i="1"/>
  <c r="I55" i="1"/>
  <c r="I54" i="1"/>
  <c r="I53" i="1"/>
  <c r="I52" i="1"/>
  <c r="I51" i="1"/>
  <c r="I50" i="1"/>
  <c r="I49" i="1"/>
  <c r="I48" i="1"/>
  <c r="I47" i="1"/>
  <c r="I46" i="1"/>
  <c r="I45" i="1"/>
  <c r="I44" i="1"/>
  <c r="I43" i="1"/>
  <c r="I42" i="1"/>
  <c r="I41" i="1"/>
  <c r="I40" i="1"/>
  <c r="I39" i="1"/>
  <c r="I38" i="1"/>
  <c r="I37" i="1"/>
  <c r="I36" i="1"/>
  <c r="I35" i="1"/>
  <c r="I34" i="1"/>
  <c r="I33" i="1"/>
  <c r="I32" i="1"/>
  <c r="I31" i="1"/>
  <c r="I30" i="1"/>
  <c r="I29" i="1"/>
  <c r="I28" i="1"/>
  <c r="I27" i="1"/>
  <c r="I26" i="1"/>
  <c r="I25" i="1"/>
  <c r="I24" i="1"/>
  <c r="I23" i="1"/>
  <c r="I22" i="1"/>
  <c r="I21" i="1"/>
  <c r="I20" i="1"/>
  <c r="I19" i="1"/>
  <c r="I18" i="1"/>
  <c r="I17" i="1"/>
  <c r="I16" i="1"/>
  <c r="I15" i="1"/>
  <c r="I14" i="1"/>
  <c r="I13" i="1"/>
  <c r="I12" i="1"/>
  <c r="I11" i="1"/>
  <c r="I10" i="1"/>
  <c r="I9" i="1"/>
  <c r="I8" i="1"/>
  <c r="I7" i="1"/>
  <c r="I6" i="1"/>
  <c r="I5" i="1"/>
  <c r="I4" i="1"/>
  <c r="I3" i="1"/>
  <c r="I2" i="1"/>
  <c r="J2" i="1"/>
  <c r="O601" i="1"/>
  <c r="O600" i="1"/>
  <c r="O599" i="1"/>
  <c r="O598" i="1"/>
  <c r="O597" i="1"/>
  <c r="O596" i="1"/>
  <c r="O595" i="1"/>
  <c r="O594" i="1"/>
  <c r="O593" i="1"/>
  <c r="O592" i="1"/>
  <c r="O591" i="1"/>
  <c r="O590" i="1"/>
  <c r="O589" i="1"/>
  <c r="O588" i="1"/>
  <c r="O587" i="1"/>
  <c r="O586" i="1"/>
  <c r="O585" i="1"/>
  <c r="O584" i="1"/>
  <c r="O583" i="1"/>
  <c r="O582" i="1"/>
  <c r="O581" i="1"/>
  <c r="O580" i="1"/>
  <c r="O579" i="1"/>
  <c r="O578" i="1"/>
  <c r="O577" i="1"/>
  <c r="O576" i="1"/>
  <c r="O575" i="1"/>
  <c r="O574" i="1"/>
  <c r="O573" i="1"/>
  <c r="O572" i="1"/>
  <c r="O571" i="1"/>
  <c r="O570" i="1"/>
  <c r="O569" i="1"/>
  <c r="O568" i="1"/>
  <c r="O567" i="1"/>
  <c r="O566" i="1"/>
  <c r="O565" i="1"/>
  <c r="O564" i="1"/>
  <c r="O563" i="1"/>
  <c r="O562" i="1"/>
  <c r="O561" i="1"/>
  <c r="O560" i="1"/>
  <c r="O559" i="1"/>
  <c r="O558" i="1"/>
  <c r="O557" i="1"/>
  <c r="O556" i="1"/>
  <c r="O555" i="1"/>
  <c r="O554" i="1"/>
  <c r="O553" i="1"/>
  <c r="O552" i="1"/>
  <c r="O551" i="1"/>
  <c r="O550" i="1"/>
  <c r="O549" i="1"/>
  <c r="O548" i="1"/>
  <c r="O547" i="1"/>
  <c r="O546" i="1"/>
  <c r="O545" i="1"/>
  <c r="O544" i="1"/>
  <c r="O543" i="1"/>
  <c r="O542" i="1"/>
  <c r="O541" i="1"/>
  <c r="O540" i="1"/>
  <c r="O539" i="1"/>
  <c r="O538" i="1"/>
  <c r="O537" i="1"/>
  <c r="O536" i="1"/>
  <c r="O535" i="1"/>
  <c r="O534" i="1"/>
  <c r="O533" i="1"/>
  <c r="O532" i="1"/>
  <c r="O531" i="1"/>
  <c r="O530" i="1"/>
  <c r="O529" i="1"/>
  <c r="O528" i="1"/>
  <c r="O527" i="1"/>
  <c r="O526" i="1"/>
  <c r="O525" i="1"/>
  <c r="O524" i="1"/>
  <c r="O523" i="1"/>
  <c r="O522" i="1"/>
  <c r="O521" i="1"/>
  <c r="O520" i="1"/>
  <c r="O519" i="1"/>
  <c r="O518" i="1"/>
  <c r="O517" i="1"/>
  <c r="O516" i="1"/>
  <c r="O515" i="1"/>
  <c r="O514" i="1"/>
  <c r="O513" i="1"/>
  <c r="O512" i="1"/>
  <c r="O511" i="1"/>
  <c r="O510" i="1"/>
  <c r="O509" i="1"/>
  <c r="O508" i="1"/>
  <c r="O507" i="1"/>
  <c r="O506" i="1"/>
  <c r="O505" i="1"/>
  <c r="O504" i="1"/>
  <c r="O503" i="1"/>
  <c r="O502" i="1"/>
  <c r="O501" i="1"/>
  <c r="O500" i="1"/>
  <c r="O499" i="1"/>
  <c r="O498" i="1"/>
  <c r="O497" i="1"/>
  <c r="O496" i="1"/>
  <c r="O495" i="1"/>
  <c r="O494" i="1"/>
  <c r="O493" i="1"/>
  <c r="O492" i="1"/>
  <c r="O491" i="1"/>
  <c r="O490" i="1"/>
  <c r="O489" i="1"/>
  <c r="O488" i="1"/>
  <c r="O487" i="1"/>
  <c r="O486" i="1"/>
  <c r="O485" i="1"/>
  <c r="O484" i="1"/>
  <c r="O483" i="1"/>
  <c r="O482" i="1"/>
  <c r="O481" i="1"/>
  <c r="O480" i="1"/>
  <c r="O479" i="1"/>
  <c r="O478" i="1"/>
  <c r="O477" i="1"/>
  <c r="O476" i="1"/>
  <c r="O475" i="1"/>
  <c r="O474" i="1"/>
  <c r="O473" i="1"/>
  <c r="O472" i="1"/>
  <c r="O471" i="1"/>
  <c r="O470" i="1"/>
  <c r="O469" i="1"/>
  <c r="O468" i="1"/>
  <c r="O467" i="1"/>
  <c r="O466" i="1"/>
  <c r="O465" i="1"/>
  <c r="O464" i="1"/>
  <c r="O463" i="1"/>
  <c r="O462" i="1"/>
  <c r="O461" i="1"/>
  <c r="O460" i="1"/>
  <c r="O459" i="1"/>
  <c r="O458" i="1"/>
  <c r="O457" i="1"/>
  <c r="O456" i="1"/>
  <c r="O455" i="1"/>
  <c r="O454" i="1"/>
  <c r="O453" i="1"/>
  <c r="O452" i="1"/>
  <c r="O451" i="1"/>
  <c r="O450" i="1"/>
  <c r="O449" i="1"/>
  <c r="O448" i="1"/>
  <c r="O447" i="1"/>
  <c r="O446" i="1"/>
  <c r="O445" i="1"/>
  <c r="O444" i="1"/>
  <c r="O443" i="1"/>
  <c r="O442" i="1"/>
  <c r="O441" i="1"/>
  <c r="O440" i="1"/>
  <c r="O439" i="1"/>
  <c r="O438" i="1"/>
  <c r="O437" i="1"/>
  <c r="O436" i="1"/>
  <c r="O435" i="1"/>
  <c r="O434" i="1"/>
  <c r="O433" i="1"/>
  <c r="O432" i="1"/>
  <c r="O431" i="1"/>
  <c r="O430" i="1"/>
  <c r="O429" i="1"/>
  <c r="O428" i="1"/>
  <c r="O427" i="1"/>
  <c r="O426" i="1"/>
  <c r="O425" i="1"/>
  <c r="O424" i="1"/>
  <c r="O423" i="1"/>
  <c r="O422" i="1"/>
  <c r="O421" i="1"/>
  <c r="O420" i="1"/>
  <c r="O419" i="1"/>
  <c r="O418" i="1"/>
  <c r="O417" i="1"/>
  <c r="O416" i="1"/>
  <c r="O415" i="1"/>
  <c r="O414" i="1"/>
  <c r="O413" i="1"/>
  <c r="O412" i="1"/>
  <c r="O411" i="1"/>
  <c r="O410" i="1"/>
  <c r="O409" i="1"/>
  <c r="O408" i="1"/>
  <c r="O407" i="1"/>
  <c r="O406" i="1"/>
  <c r="O405" i="1"/>
  <c r="O404" i="1"/>
  <c r="O403" i="1"/>
  <c r="O402" i="1"/>
  <c r="O401" i="1"/>
  <c r="O400" i="1"/>
  <c r="O399" i="1"/>
  <c r="O398" i="1"/>
  <c r="O397" i="1"/>
  <c r="O396" i="1"/>
  <c r="O395" i="1"/>
  <c r="O394" i="1"/>
  <c r="O393" i="1"/>
  <c r="O392" i="1"/>
  <c r="O391" i="1"/>
  <c r="O390" i="1"/>
  <c r="O389" i="1"/>
  <c r="O388" i="1"/>
  <c r="O387" i="1"/>
  <c r="O386" i="1"/>
  <c r="O385" i="1"/>
  <c r="O384" i="1"/>
  <c r="O383" i="1"/>
  <c r="O382" i="1"/>
  <c r="O381" i="1"/>
  <c r="O380" i="1"/>
  <c r="O379" i="1"/>
  <c r="O378" i="1"/>
  <c r="O377" i="1"/>
  <c r="O376" i="1"/>
  <c r="O375" i="1"/>
  <c r="O374" i="1"/>
  <c r="O373" i="1"/>
  <c r="O372" i="1"/>
  <c r="O371" i="1"/>
  <c r="O370" i="1"/>
  <c r="O369" i="1"/>
  <c r="O368" i="1"/>
  <c r="O367" i="1"/>
  <c r="O366" i="1"/>
  <c r="O365" i="1"/>
  <c r="O364" i="1"/>
  <c r="O363" i="1"/>
  <c r="O362" i="1"/>
  <c r="O361" i="1"/>
  <c r="O360" i="1"/>
  <c r="O359" i="1"/>
  <c r="O358" i="1"/>
  <c r="O357" i="1"/>
  <c r="O356" i="1"/>
  <c r="O355" i="1"/>
  <c r="O354" i="1"/>
  <c r="O353" i="1"/>
  <c r="O352" i="1"/>
  <c r="O351" i="1"/>
  <c r="O350" i="1"/>
  <c r="O349" i="1"/>
  <c r="O348" i="1"/>
  <c r="O347" i="1"/>
  <c r="O346" i="1"/>
  <c r="O345" i="1"/>
  <c r="O344" i="1"/>
  <c r="O343" i="1"/>
  <c r="O342" i="1"/>
  <c r="O341" i="1"/>
  <c r="O340" i="1"/>
  <c r="O339" i="1"/>
  <c r="O338" i="1"/>
  <c r="O337" i="1"/>
  <c r="O336" i="1"/>
  <c r="O335" i="1"/>
  <c r="O334" i="1"/>
  <c r="O333" i="1"/>
  <c r="O332" i="1"/>
  <c r="O331" i="1"/>
  <c r="O330" i="1"/>
  <c r="O329" i="1"/>
  <c r="O328" i="1"/>
  <c r="O327" i="1"/>
  <c r="O326" i="1"/>
  <c r="O325" i="1"/>
  <c r="O324" i="1"/>
  <c r="O323" i="1"/>
  <c r="O322" i="1"/>
  <c r="O321" i="1"/>
  <c r="O320" i="1"/>
  <c r="O319" i="1"/>
  <c r="O318" i="1"/>
  <c r="O317" i="1"/>
  <c r="O316" i="1"/>
  <c r="O315" i="1"/>
  <c r="O314" i="1"/>
  <c r="O313" i="1"/>
  <c r="O312" i="1"/>
  <c r="O311" i="1"/>
  <c r="O310" i="1"/>
  <c r="O309" i="1"/>
  <c r="O308" i="1"/>
  <c r="O307" i="1"/>
  <c r="O306" i="1"/>
  <c r="O305" i="1"/>
  <c r="O304" i="1"/>
  <c r="O303" i="1"/>
  <c r="O302" i="1"/>
  <c r="O301" i="1"/>
  <c r="O300" i="1"/>
  <c r="O299" i="1"/>
  <c r="O298" i="1"/>
  <c r="O297" i="1"/>
  <c r="O296" i="1"/>
  <c r="O295" i="1"/>
  <c r="O294" i="1"/>
  <c r="O293" i="1"/>
  <c r="O292" i="1"/>
  <c r="O291" i="1"/>
  <c r="O290" i="1"/>
  <c r="O289" i="1"/>
  <c r="O288" i="1"/>
  <c r="O287" i="1"/>
  <c r="O286" i="1"/>
  <c r="O285" i="1"/>
  <c r="O284" i="1"/>
  <c r="O283" i="1"/>
  <c r="O282" i="1"/>
  <c r="O281" i="1"/>
  <c r="O280" i="1"/>
  <c r="O279" i="1"/>
  <c r="O278" i="1"/>
  <c r="O277" i="1"/>
  <c r="O276" i="1"/>
  <c r="O275" i="1"/>
  <c r="O274" i="1"/>
  <c r="O273" i="1"/>
  <c r="O272" i="1"/>
  <c r="O271" i="1"/>
  <c r="O270" i="1"/>
  <c r="O269" i="1"/>
  <c r="O268" i="1"/>
  <c r="O267" i="1"/>
  <c r="O266" i="1"/>
  <c r="O265" i="1"/>
  <c r="O264" i="1"/>
  <c r="O263" i="1"/>
  <c r="O262" i="1"/>
  <c r="O261" i="1"/>
  <c r="O260" i="1"/>
  <c r="O259" i="1"/>
  <c r="O258" i="1"/>
  <c r="O257" i="1"/>
  <c r="O256" i="1"/>
  <c r="O255" i="1"/>
  <c r="O254" i="1"/>
  <c r="O253" i="1"/>
  <c r="O252" i="1"/>
  <c r="O251" i="1"/>
  <c r="O250" i="1"/>
  <c r="O249" i="1"/>
  <c r="O248" i="1"/>
  <c r="O247" i="1"/>
  <c r="O246" i="1"/>
  <c r="O245" i="1"/>
  <c r="O244" i="1"/>
  <c r="O243" i="1"/>
  <c r="O242" i="1"/>
  <c r="O241" i="1"/>
  <c r="O240" i="1"/>
  <c r="O239" i="1"/>
  <c r="O238" i="1"/>
  <c r="O237" i="1"/>
  <c r="O236" i="1"/>
  <c r="O235" i="1"/>
  <c r="O234" i="1"/>
  <c r="O233" i="1"/>
  <c r="O232" i="1"/>
  <c r="O231" i="1"/>
  <c r="O230" i="1"/>
  <c r="O229" i="1"/>
  <c r="O228" i="1"/>
  <c r="O227" i="1"/>
  <c r="O226" i="1"/>
  <c r="O225" i="1"/>
  <c r="O224" i="1"/>
  <c r="O223" i="1"/>
  <c r="O222" i="1"/>
  <c r="O221" i="1"/>
  <c r="O220" i="1"/>
  <c r="O219" i="1"/>
  <c r="O218" i="1"/>
  <c r="O217" i="1"/>
  <c r="O216" i="1"/>
  <c r="O215" i="1"/>
  <c r="O214" i="1"/>
  <c r="O213" i="1"/>
  <c r="O212" i="1"/>
  <c r="O211" i="1"/>
  <c r="O210" i="1"/>
  <c r="O209" i="1"/>
  <c r="O208" i="1"/>
  <c r="O207" i="1"/>
  <c r="O206" i="1"/>
  <c r="O205" i="1"/>
  <c r="O204" i="1"/>
  <c r="O203" i="1"/>
  <c r="O202" i="1"/>
  <c r="O201" i="1"/>
  <c r="O200" i="1"/>
  <c r="O199" i="1"/>
  <c r="O198" i="1"/>
  <c r="O197" i="1"/>
  <c r="O196" i="1"/>
  <c r="O195" i="1"/>
  <c r="O194" i="1"/>
  <c r="O193" i="1"/>
  <c r="O192" i="1"/>
  <c r="O191" i="1"/>
  <c r="O190" i="1"/>
  <c r="O189" i="1"/>
  <c r="O188" i="1"/>
  <c r="O187" i="1"/>
  <c r="O186" i="1"/>
  <c r="O185" i="1"/>
  <c r="O184" i="1"/>
  <c r="O183" i="1"/>
  <c r="O182" i="1"/>
  <c r="O181" i="1"/>
  <c r="O180" i="1"/>
  <c r="O179" i="1"/>
  <c r="O178" i="1"/>
  <c r="O177" i="1"/>
  <c r="O176" i="1"/>
  <c r="O175" i="1"/>
  <c r="O174" i="1"/>
  <c r="O173" i="1"/>
  <c r="O172" i="1"/>
  <c r="O171" i="1"/>
  <c r="O170" i="1"/>
  <c r="O169" i="1"/>
  <c r="O168" i="1"/>
  <c r="O167" i="1"/>
  <c r="O166" i="1"/>
  <c r="O165" i="1"/>
  <c r="O164" i="1"/>
  <c r="O163" i="1"/>
  <c r="O162" i="1"/>
  <c r="O161" i="1"/>
  <c r="O160" i="1"/>
  <c r="O159" i="1"/>
  <c r="O158" i="1"/>
  <c r="O157" i="1"/>
  <c r="O156" i="1"/>
  <c r="O155" i="1"/>
  <c r="O154" i="1"/>
  <c r="O153" i="1"/>
  <c r="O152" i="1"/>
  <c r="O151" i="1"/>
  <c r="O150" i="1"/>
  <c r="O149" i="1"/>
  <c r="O148" i="1"/>
  <c r="O147" i="1"/>
  <c r="O146" i="1"/>
  <c r="O145" i="1"/>
  <c r="O144" i="1"/>
  <c r="O143" i="1"/>
  <c r="O142" i="1"/>
  <c r="O141" i="1"/>
  <c r="O140" i="1"/>
  <c r="O139" i="1"/>
  <c r="O138" i="1"/>
  <c r="O137" i="1"/>
  <c r="O136" i="1"/>
  <c r="O135" i="1"/>
  <c r="O134" i="1"/>
  <c r="O133" i="1"/>
  <c r="O132" i="1"/>
  <c r="O131" i="1"/>
  <c r="O130" i="1"/>
  <c r="O129" i="1"/>
  <c r="O128" i="1"/>
  <c r="O127" i="1"/>
  <c r="O126" i="1"/>
  <c r="O125" i="1"/>
  <c r="O124" i="1"/>
  <c r="O123" i="1"/>
  <c r="O122" i="1"/>
  <c r="O121" i="1"/>
  <c r="O120" i="1"/>
  <c r="O119" i="1"/>
  <c r="O118" i="1"/>
  <c r="O117" i="1"/>
  <c r="O116" i="1"/>
  <c r="O115" i="1"/>
  <c r="O114" i="1"/>
  <c r="O113" i="1"/>
  <c r="O112" i="1"/>
  <c r="O111" i="1"/>
  <c r="O110" i="1"/>
  <c r="O109" i="1"/>
  <c r="O108" i="1"/>
  <c r="O107" i="1"/>
  <c r="O106" i="1"/>
  <c r="O105" i="1"/>
  <c r="O104" i="1"/>
  <c r="O103" i="1"/>
  <c r="O102" i="1"/>
  <c r="O101" i="1"/>
  <c r="O100" i="1"/>
  <c r="O99" i="1"/>
  <c r="O98" i="1"/>
  <c r="O97" i="1"/>
  <c r="O96" i="1"/>
  <c r="O95" i="1"/>
  <c r="O94" i="1"/>
  <c r="O93" i="1"/>
  <c r="O92" i="1"/>
  <c r="O91" i="1"/>
  <c r="O90" i="1"/>
  <c r="O89" i="1"/>
  <c r="O88" i="1"/>
  <c r="O87" i="1"/>
  <c r="O86" i="1"/>
  <c r="O85" i="1"/>
  <c r="O84" i="1"/>
  <c r="O83" i="1"/>
  <c r="O82" i="1"/>
  <c r="O81" i="1"/>
  <c r="O80" i="1"/>
  <c r="O79" i="1"/>
  <c r="O78" i="1"/>
  <c r="O77" i="1"/>
  <c r="O76" i="1"/>
  <c r="O75" i="1"/>
  <c r="O74" i="1"/>
  <c r="O73" i="1"/>
  <c r="O72" i="1"/>
  <c r="O71" i="1"/>
  <c r="O70" i="1"/>
  <c r="O69" i="1"/>
  <c r="O68" i="1"/>
  <c r="O67" i="1"/>
  <c r="O66" i="1"/>
  <c r="O65" i="1"/>
  <c r="O64" i="1"/>
  <c r="O63" i="1"/>
  <c r="O62" i="1"/>
  <c r="O61" i="1"/>
  <c r="O60" i="1"/>
  <c r="O59" i="1"/>
  <c r="O58" i="1"/>
  <c r="O57" i="1"/>
  <c r="O56" i="1"/>
  <c r="O55" i="1"/>
  <c r="O54" i="1"/>
  <c r="O53" i="1"/>
  <c r="O52" i="1"/>
  <c r="K65" i="1" l="1"/>
  <c r="M65" i="1" s="1"/>
  <c r="K89" i="1"/>
  <c r="P89" i="1" s="1"/>
  <c r="K121" i="1"/>
  <c r="P121" i="1" s="1"/>
  <c r="K133" i="1"/>
  <c r="M133" i="1" s="1"/>
  <c r="K161" i="1"/>
  <c r="P161" i="1" s="1"/>
  <c r="K173" i="1"/>
  <c r="P173" i="1" s="1"/>
  <c r="K189" i="1"/>
  <c r="M189" i="1" s="1"/>
  <c r="K205" i="1"/>
  <c r="L205" i="1" s="1"/>
  <c r="N205" i="1" s="1"/>
  <c r="K317" i="1"/>
  <c r="L317" i="1" s="1"/>
  <c r="N317" i="1" s="1"/>
  <c r="K357" i="1"/>
  <c r="P357" i="1" s="1"/>
  <c r="K365" i="1"/>
  <c r="M365" i="1" s="1"/>
  <c r="K409" i="1"/>
  <c r="L409" i="1" s="1"/>
  <c r="N409" i="1" s="1"/>
  <c r="K506" i="1"/>
  <c r="P506" i="1" s="1"/>
  <c r="K554" i="1"/>
  <c r="M554" i="1" s="1"/>
  <c r="K306" i="1"/>
  <c r="M306" i="1" s="1"/>
  <c r="K82" i="1"/>
  <c r="L82" i="1" s="1"/>
  <c r="N82" i="1" s="1"/>
  <c r="K201" i="1"/>
  <c r="L201" i="1" s="1"/>
  <c r="N201" i="1" s="1"/>
  <c r="K9" i="1"/>
  <c r="L9" i="1" s="1"/>
  <c r="N9" i="1" s="1"/>
  <c r="K21" i="1"/>
  <c r="L21" i="1" s="1"/>
  <c r="N21" i="1" s="1"/>
  <c r="K253" i="1"/>
  <c r="L253" i="1" s="1"/>
  <c r="N253" i="1" s="1"/>
  <c r="K529" i="1"/>
  <c r="L529" i="1" s="1"/>
  <c r="N529" i="1" s="1"/>
  <c r="K329" i="1"/>
  <c r="L329" i="1" s="1"/>
  <c r="N329" i="1" s="1"/>
  <c r="K601" i="1"/>
  <c r="L601" i="1" s="1"/>
  <c r="N601" i="1" s="1"/>
  <c r="K577" i="1"/>
  <c r="P577" i="1" s="1"/>
  <c r="K517" i="1"/>
  <c r="P517" i="1" s="1"/>
  <c r="K370" i="1"/>
  <c r="P370" i="1" s="1"/>
  <c r="K190" i="1"/>
  <c r="P190" i="1" s="1"/>
  <c r="K538" i="1"/>
  <c r="M538" i="1" s="1"/>
  <c r="K174" i="1"/>
  <c r="P174" i="1" s="1"/>
  <c r="K574" i="1"/>
  <c r="L574" i="1" s="1"/>
  <c r="N574" i="1" s="1"/>
  <c r="K389" i="1"/>
  <c r="P389" i="1" s="1"/>
  <c r="K290" i="1"/>
  <c r="M290" i="1" s="1"/>
  <c r="K393" i="1"/>
  <c r="L393" i="1" s="1"/>
  <c r="N393" i="1" s="1"/>
  <c r="K269" i="1"/>
  <c r="L269" i="1" s="1"/>
  <c r="N269" i="1" s="1"/>
  <c r="K341" i="1"/>
  <c r="M341" i="1" s="1"/>
  <c r="K401" i="1"/>
  <c r="M401" i="1" s="1"/>
  <c r="K374" i="1"/>
  <c r="L374" i="1" s="1"/>
  <c r="N374" i="1" s="1"/>
  <c r="K586" i="1"/>
  <c r="M586" i="1" s="1"/>
  <c r="K270" i="1"/>
  <c r="M270" i="1" s="1"/>
  <c r="K29" i="1"/>
  <c r="L29" i="1" s="1"/>
  <c r="N29" i="1" s="1"/>
  <c r="K497" i="1"/>
  <c r="L497" i="1" s="1"/>
  <c r="N497" i="1" s="1"/>
  <c r="K408" i="1"/>
  <c r="P408" i="1" s="1"/>
  <c r="K572" i="1"/>
  <c r="L572" i="1" s="1"/>
  <c r="N572" i="1" s="1"/>
  <c r="K599" i="1"/>
  <c r="L599" i="1" s="1"/>
  <c r="N599" i="1" s="1"/>
  <c r="K595" i="1"/>
  <c r="L595" i="1" s="1"/>
  <c r="N595" i="1" s="1"/>
  <c r="K591" i="1"/>
  <c r="L591" i="1" s="1"/>
  <c r="N591" i="1" s="1"/>
  <c r="K587" i="1"/>
  <c r="L587" i="1" s="1"/>
  <c r="N587" i="1" s="1"/>
  <c r="K583" i="1"/>
  <c r="P583" i="1" s="1"/>
  <c r="K579" i="1"/>
  <c r="L579" i="1" s="1"/>
  <c r="N579" i="1" s="1"/>
  <c r="K575" i="1"/>
  <c r="P575" i="1" s="1"/>
  <c r="K571" i="1"/>
  <c r="M571" i="1" s="1"/>
  <c r="K567" i="1"/>
  <c r="M567" i="1" s="1"/>
  <c r="K563" i="1"/>
  <c r="M563" i="1" s="1"/>
  <c r="K559" i="1"/>
  <c r="M559" i="1" s="1"/>
  <c r="K555" i="1"/>
  <c r="P555" i="1" s="1"/>
  <c r="K551" i="1"/>
  <c r="M551" i="1" s="1"/>
  <c r="K547" i="1"/>
  <c r="M547" i="1" s="1"/>
  <c r="K543" i="1"/>
  <c r="P543" i="1" s="1"/>
  <c r="K539" i="1"/>
  <c r="P539" i="1" s="1"/>
  <c r="K535" i="1"/>
  <c r="M535" i="1" s="1"/>
  <c r="K531" i="1"/>
  <c r="P531" i="1" s="1"/>
  <c r="K527" i="1"/>
  <c r="M527" i="1" s="1"/>
  <c r="K523" i="1"/>
  <c r="M523" i="1" s="1"/>
  <c r="K519" i="1"/>
  <c r="M519" i="1" s="1"/>
  <c r="K515" i="1"/>
  <c r="M515" i="1" s="1"/>
  <c r="K511" i="1"/>
  <c r="L511" i="1" s="1"/>
  <c r="N511" i="1" s="1"/>
  <c r="K507" i="1"/>
  <c r="L507" i="1" s="1"/>
  <c r="N507" i="1" s="1"/>
  <c r="K503" i="1"/>
  <c r="L503" i="1" s="1"/>
  <c r="N503" i="1" s="1"/>
  <c r="K499" i="1"/>
  <c r="M499" i="1" s="1"/>
  <c r="K495" i="1"/>
  <c r="L495" i="1" s="1"/>
  <c r="N495" i="1" s="1"/>
  <c r="K491" i="1"/>
  <c r="M491" i="1" s="1"/>
  <c r="K487" i="1"/>
  <c r="M487" i="1" s="1"/>
  <c r="K483" i="1"/>
  <c r="L483" i="1" s="1"/>
  <c r="N483" i="1" s="1"/>
  <c r="K479" i="1"/>
  <c r="L479" i="1" s="1"/>
  <c r="N479" i="1" s="1"/>
  <c r="K475" i="1"/>
  <c r="P475" i="1" s="1"/>
  <c r="K471" i="1"/>
  <c r="P471" i="1" s="1"/>
  <c r="K467" i="1"/>
  <c r="M467" i="1" s="1"/>
  <c r="K463" i="1"/>
  <c r="L463" i="1" s="1"/>
  <c r="N463" i="1" s="1"/>
  <c r="K459" i="1"/>
  <c r="M459" i="1" s="1"/>
  <c r="K455" i="1"/>
  <c r="M455" i="1" s="1"/>
  <c r="K451" i="1"/>
  <c r="P451" i="1" s="1"/>
  <c r="K447" i="1"/>
  <c r="L447" i="1" s="1"/>
  <c r="N447" i="1" s="1"/>
  <c r="K443" i="1"/>
  <c r="L443" i="1" s="1"/>
  <c r="N443" i="1" s="1"/>
  <c r="K439" i="1"/>
  <c r="L439" i="1" s="1"/>
  <c r="N439" i="1" s="1"/>
  <c r="K435" i="1"/>
  <c r="P435" i="1" s="1"/>
  <c r="K431" i="1"/>
  <c r="M431" i="1" s="1"/>
  <c r="K427" i="1"/>
  <c r="M427" i="1" s="1"/>
  <c r="K423" i="1"/>
  <c r="P423" i="1" s="1"/>
  <c r="K419" i="1"/>
  <c r="M419" i="1" s="1"/>
  <c r="K415" i="1"/>
  <c r="P415" i="1" s="1"/>
  <c r="K411" i="1"/>
  <c r="L411" i="1" s="1"/>
  <c r="N411" i="1" s="1"/>
  <c r="K407" i="1"/>
  <c r="L407" i="1" s="1"/>
  <c r="N407" i="1" s="1"/>
  <c r="K403" i="1"/>
  <c r="P403" i="1" s="1"/>
  <c r="K399" i="1"/>
  <c r="P399" i="1" s="1"/>
  <c r="K395" i="1"/>
  <c r="M395" i="1" s="1"/>
  <c r="K391" i="1"/>
  <c r="P391" i="1" s="1"/>
  <c r="K387" i="1"/>
  <c r="M387" i="1" s="1"/>
  <c r="K383" i="1"/>
  <c r="M383" i="1" s="1"/>
  <c r="K379" i="1"/>
  <c r="M379" i="1" s="1"/>
  <c r="K375" i="1"/>
  <c r="P375" i="1" s="1"/>
  <c r="K371" i="1"/>
  <c r="M371" i="1" s="1"/>
  <c r="K367" i="1"/>
  <c r="L367" i="1" s="1"/>
  <c r="N367" i="1" s="1"/>
  <c r="K363" i="1"/>
  <c r="M363" i="1" s="1"/>
  <c r="K359" i="1"/>
  <c r="P359" i="1" s="1"/>
  <c r="K355" i="1"/>
  <c r="M355" i="1" s="1"/>
  <c r="K351" i="1"/>
  <c r="M351" i="1" s="1"/>
  <c r="K347" i="1"/>
  <c r="P347" i="1" s="1"/>
  <c r="K343" i="1"/>
  <c r="L343" i="1" s="1"/>
  <c r="N343" i="1" s="1"/>
  <c r="K339" i="1"/>
  <c r="M339" i="1" s="1"/>
  <c r="K335" i="1"/>
  <c r="P335" i="1" s="1"/>
  <c r="K331" i="1"/>
  <c r="P331" i="1" s="1"/>
  <c r="K327" i="1"/>
  <c r="M327" i="1" s="1"/>
  <c r="E9" i="1"/>
  <c r="K437" i="1"/>
  <c r="P437" i="1" s="1"/>
  <c r="K481" i="1"/>
  <c r="P481" i="1" s="1"/>
  <c r="K533" i="1"/>
  <c r="M533" i="1" s="1"/>
  <c r="K545" i="1"/>
  <c r="L545" i="1" s="1"/>
  <c r="N545" i="1" s="1"/>
  <c r="K549" i="1"/>
  <c r="P549" i="1" s="1"/>
  <c r="K561" i="1"/>
  <c r="P561" i="1" s="1"/>
  <c r="K457" i="1"/>
  <c r="M457" i="1" s="1"/>
  <c r="K525" i="1"/>
  <c r="M525" i="1" s="1"/>
  <c r="K323" i="1"/>
  <c r="M323" i="1" s="1"/>
  <c r="K500" i="1"/>
  <c r="L500" i="1" s="1"/>
  <c r="N500" i="1" s="1"/>
  <c r="K546" i="1"/>
  <c r="M546" i="1" s="1"/>
  <c r="K458" i="1"/>
  <c r="P458" i="1" s="1"/>
  <c r="K442" i="1"/>
  <c r="P442" i="1" s="1"/>
  <c r="K410" i="1"/>
  <c r="M410" i="1" s="1"/>
  <c r="K394" i="1"/>
  <c r="M394" i="1" s="1"/>
  <c r="K476" i="1"/>
  <c r="M476" i="1" s="1"/>
  <c r="K573" i="1"/>
  <c r="P573" i="1" s="1"/>
  <c r="K493" i="1"/>
  <c r="P493" i="1" s="1"/>
  <c r="K513" i="1"/>
  <c r="P513" i="1" s="1"/>
  <c r="K485" i="1"/>
  <c r="M485" i="1" s="1"/>
  <c r="K246" i="1"/>
  <c r="P246" i="1" s="1"/>
  <c r="K229" i="1"/>
  <c r="L229" i="1" s="1"/>
  <c r="N229" i="1" s="1"/>
  <c r="K37" i="1"/>
  <c r="L37" i="1" s="1"/>
  <c r="N37" i="1" s="1"/>
  <c r="K61" i="1"/>
  <c r="L61" i="1" s="1"/>
  <c r="N61" i="1" s="1"/>
  <c r="K85" i="1"/>
  <c r="L85" i="1" s="1"/>
  <c r="N85" i="1" s="1"/>
  <c r="K125" i="1"/>
  <c r="P125" i="1" s="1"/>
  <c r="K450" i="1"/>
  <c r="L450" i="1" s="1"/>
  <c r="N450" i="1" s="1"/>
  <c r="K406" i="1"/>
  <c r="M406" i="1" s="1"/>
  <c r="K137" i="1"/>
  <c r="M137" i="1" s="1"/>
  <c r="K157" i="1"/>
  <c r="P157" i="1" s="1"/>
  <c r="K197" i="1"/>
  <c r="L197" i="1" s="1"/>
  <c r="N197" i="1" s="1"/>
  <c r="K225" i="1"/>
  <c r="M225" i="1" s="1"/>
  <c r="K293" i="1"/>
  <c r="L293" i="1" s="1"/>
  <c r="N293" i="1" s="1"/>
  <c r="K337" i="1"/>
  <c r="P337" i="1" s="1"/>
  <c r="K381" i="1"/>
  <c r="L381" i="1" s="1"/>
  <c r="N381" i="1" s="1"/>
  <c r="K217" i="1"/>
  <c r="L217" i="1" s="1"/>
  <c r="N217" i="1" s="1"/>
  <c r="K33" i="1"/>
  <c r="M33" i="1" s="1"/>
  <c r="K57" i="1"/>
  <c r="L57" i="1" s="1"/>
  <c r="N57" i="1" s="1"/>
  <c r="K77" i="1"/>
  <c r="L77" i="1" s="1"/>
  <c r="N77" i="1" s="1"/>
  <c r="K109" i="1"/>
  <c r="L109" i="1" s="1"/>
  <c r="N109" i="1" s="1"/>
  <c r="K141" i="1"/>
  <c r="P141" i="1" s="1"/>
  <c r="K169" i="1"/>
  <c r="M169" i="1" s="1"/>
  <c r="K305" i="1"/>
  <c r="M305" i="1" s="1"/>
  <c r="K81" i="1"/>
  <c r="M81" i="1" s="1"/>
  <c r="K281" i="1"/>
  <c r="M281" i="1" s="1"/>
  <c r="K593" i="1"/>
  <c r="M593" i="1" s="1"/>
  <c r="K540" i="1"/>
  <c r="L540" i="1" s="1"/>
  <c r="N540" i="1" s="1"/>
  <c r="K319" i="1"/>
  <c r="L319" i="1" s="1"/>
  <c r="N319" i="1" s="1"/>
  <c r="K315" i="1"/>
  <c r="P315" i="1" s="1"/>
  <c r="K311" i="1"/>
  <c r="P311" i="1" s="1"/>
  <c r="K307" i="1"/>
  <c r="L307" i="1" s="1"/>
  <c r="N307" i="1" s="1"/>
  <c r="K303" i="1"/>
  <c r="M303" i="1" s="1"/>
  <c r="K299" i="1"/>
  <c r="L299" i="1" s="1"/>
  <c r="N299" i="1" s="1"/>
  <c r="K295" i="1"/>
  <c r="L295" i="1" s="1"/>
  <c r="N295" i="1" s="1"/>
  <c r="K291" i="1"/>
  <c r="M291" i="1" s="1"/>
  <c r="K287" i="1"/>
  <c r="L287" i="1" s="1"/>
  <c r="N287" i="1" s="1"/>
  <c r="K283" i="1"/>
  <c r="M283" i="1" s="1"/>
  <c r="K279" i="1"/>
  <c r="P279" i="1" s="1"/>
  <c r="K275" i="1"/>
  <c r="P275" i="1" s="1"/>
  <c r="K271" i="1"/>
  <c r="P271" i="1" s="1"/>
  <c r="K267" i="1"/>
  <c r="P267" i="1" s="1"/>
  <c r="K263" i="1"/>
  <c r="M263" i="1" s="1"/>
  <c r="K259" i="1"/>
  <c r="L259" i="1" s="1"/>
  <c r="N259" i="1" s="1"/>
  <c r="K193" i="1"/>
  <c r="M193" i="1" s="1"/>
  <c r="K578" i="1"/>
  <c r="M578" i="1" s="1"/>
  <c r="K570" i="1"/>
  <c r="M570" i="1" s="1"/>
  <c r="K558" i="1"/>
  <c r="P558" i="1" s="1"/>
  <c r="K297" i="1"/>
  <c r="P297" i="1" s="1"/>
  <c r="K45" i="1"/>
  <c r="L45" i="1" s="1"/>
  <c r="N45" i="1" s="1"/>
  <c r="K69" i="1"/>
  <c r="L69" i="1" s="1"/>
  <c r="N69" i="1" s="1"/>
  <c r="K93" i="1"/>
  <c r="L93" i="1" s="1"/>
  <c r="N93" i="1" s="1"/>
  <c r="K129" i="1"/>
  <c r="L129" i="1" s="1"/>
  <c r="N129" i="1" s="1"/>
  <c r="K145" i="1"/>
  <c r="M145" i="1" s="1"/>
  <c r="K177" i="1"/>
  <c r="P177" i="1" s="1"/>
  <c r="K209" i="1"/>
  <c r="P209" i="1" s="1"/>
  <c r="K241" i="1"/>
  <c r="P241" i="1" s="1"/>
  <c r="K257" i="1"/>
  <c r="L257" i="1" s="1"/>
  <c r="N257" i="1" s="1"/>
  <c r="K273" i="1"/>
  <c r="L273" i="1" s="1"/>
  <c r="N273" i="1" s="1"/>
  <c r="K321" i="1"/>
  <c r="P321" i="1" s="1"/>
  <c r="K353" i="1"/>
  <c r="P353" i="1" s="1"/>
  <c r="K425" i="1"/>
  <c r="L425" i="1" s="1"/>
  <c r="N425" i="1" s="1"/>
  <c r="K17" i="1"/>
  <c r="L17" i="1" s="1"/>
  <c r="N17" i="1" s="1"/>
  <c r="K165" i="1"/>
  <c r="P165" i="1" s="1"/>
  <c r="K49" i="1"/>
  <c r="L49" i="1" s="1"/>
  <c r="N49" i="1" s="1"/>
  <c r="K73" i="1"/>
  <c r="L73" i="1" s="1"/>
  <c r="N73" i="1" s="1"/>
  <c r="K105" i="1"/>
  <c r="P105" i="1" s="1"/>
  <c r="K153" i="1"/>
  <c r="P153" i="1" s="1"/>
  <c r="K185" i="1"/>
  <c r="L185" i="1" s="1"/>
  <c r="N185" i="1" s="1"/>
  <c r="K213" i="1"/>
  <c r="P213" i="1" s="1"/>
  <c r="K245" i="1"/>
  <c r="M245" i="1" s="1"/>
  <c r="K261" i="1"/>
  <c r="P261" i="1" s="1"/>
  <c r="K285" i="1"/>
  <c r="M285" i="1" s="1"/>
  <c r="K325" i="1"/>
  <c r="M325" i="1" s="1"/>
  <c r="K377" i="1"/>
  <c r="M377" i="1" s="1"/>
  <c r="K461" i="1"/>
  <c r="M461" i="1" s="1"/>
  <c r="K149" i="1"/>
  <c r="L149" i="1" s="1"/>
  <c r="N149" i="1" s="1"/>
  <c r="K537" i="1"/>
  <c r="P537" i="1" s="1"/>
  <c r="K87" i="1"/>
  <c r="L87" i="1" s="1"/>
  <c r="N87" i="1" s="1"/>
  <c r="K589" i="1"/>
  <c r="P589" i="1" s="1"/>
  <c r="K585" i="1"/>
  <c r="M585" i="1" s="1"/>
  <c r="K581" i="1"/>
  <c r="M581" i="1" s="1"/>
  <c r="K509" i="1"/>
  <c r="P509" i="1" s="1"/>
  <c r="K501" i="1"/>
  <c r="P501" i="1" s="1"/>
  <c r="K348" i="1"/>
  <c r="M348" i="1" s="1"/>
  <c r="K4" i="1"/>
  <c r="M4" i="1" s="1"/>
  <c r="K188" i="1"/>
  <c r="M188" i="1" s="1"/>
  <c r="K208" i="1"/>
  <c r="P208" i="1" s="1"/>
  <c r="K328" i="1"/>
  <c r="L328" i="1" s="1"/>
  <c r="N328" i="1" s="1"/>
  <c r="K413" i="1"/>
  <c r="P413" i="1" s="1"/>
  <c r="K220" i="1"/>
  <c r="M220" i="1" s="1"/>
  <c r="K522" i="1"/>
  <c r="M522" i="1" s="1"/>
  <c r="K474" i="1"/>
  <c r="L474" i="1" s="1"/>
  <c r="N474" i="1" s="1"/>
  <c r="K521" i="1"/>
  <c r="L521" i="1" s="1"/>
  <c r="N521" i="1" s="1"/>
  <c r="K512" i="1"/>
  <c r="M512" i="1" s="1"/>
  <c r="K255" i="1"/>
  <c r="L255" i="1" s="1"/>
  <c r="N255" i="1" s="1"/>
  <c r="K251" i="1"/>
  <c r="L251" i="1" s="1"/>
  <c r="N251" i="1" s="1"/>
  <c r="K247" i="1"/>
  <c r="L247" i="1" s="1"/>
  <c r="N247" i="1" s="1"/>
  <c r="K243" i="1"/>
  <c r="M243" i="1" s="1"/>
  <c r="K239" i="1"/>
  <c r="P239" i="1" s="1"/>
  <c r="K235" i="1"/>
  <c r="L235" i="1" s="1"/>
  <c r="N235" i="1" s="1"/>
  <c r="K231" i="1"/>
  <c r="P231" i="1" s="1"/>
  <c r="K227" i="1"/>
  <c r="L227" i="1" s="1"/>
  <c r="N227" i="1" s="1"/>
  <c r="K223" i="1"/>
  <c r="P223" i="1" s="1"/>
  <c r="K219" i="1"/>
  <c r="L219" i="1" s="1"/>
  <c r="N219" i="1" s="1"/>
  <c r="K215" i="1"/>
  <c r="P215" i="1" s="1"/>
  <c r="K211" i="1"/>
  <c r="P211" i="1" s="1"/>
  <c r="K488" i="1"/>
  <c r="M488" i="1" s="1"/>
  <c r="K446" i="1"/>
  <c r="L446" i="1" s="1"/>
  <c r="N446" i="1" s="1"/>
  <c r="K453" i="1"/>
  <c r="M453" i="1" s="1"/>
  <c r="K346" i="1"/>
  <c r="L346" i="1" s="1"/>
  <c r="N346" i="1" s="1"/>
  <c r="K462" i="1"/>
  <c r="M462" i="1" s="1"/>
  <c r="K466" i="1"/>
  <c r="M466" i="1" s="1"/>
  <c r="K358" i="1"/>
  <c r="P358" i="1" s="1"/>
  <c r="K340" i="1"/>
  <c r="L340" i="1" s="1"/>
  <c r="N340" i="1" s="1"/>
  <c r="K380" i="1"/>
  <c r="P380" i="1" s="1"/>
  <c r="K392" i="1"/>
  <c r="L392" i="1" s="1"/>
  <c r="N392" i="1" s="1"/>
  <c r="K420" i="1"/>
  <c r="M420" i="1" s="1"/>
  <c r="K452" i="1"/>
  <c r="M452" i="1" s="1"/>
  <c r="K36" i="1"/>
  <c r="M36" i="1" s="1"/>
  <c r="K64" i="1"/>
  <c r="P64" i="1" s="1"/>
  <c r="K92" i="1"/>
  <c r="P92" i="1" s="1"/>
  <c r="K108" i="1"/>
  <c r="P108" i="1" s="1"/>
  <c r="K124" i="1"/>
  <c r="M124" i="1" s="1"/>
  <c r="K140" i="1"/>
  <c r="L140" i="1" s="1"/>
  <c r="N140" i="1" s="1"/>
  <c r="K152" i="1"/>
  <c r="P152" i="1" s="1"/>
  <c r="K168" i="1"/>
  <c r="M168" i="1" s="1"/>
  <c r="K264" i="1"/>
  <c r="L264" i="1" s="1"/>
  <c r="N264" i="1" s="1"/>
  <c r="K280" i="1"/>
  <c r="M280" i="1" s="1"/>
  <c r="K292" i="1"/>
  <c r="L292" i="1" s="1"/>
  <c r="N292" i="1" s="1"/>
  <c r="K308" i="1"/>
  <c r="P308" i="1" s="1"/>
  <c r="K324" i="1"/>
  <c r="L324" i="1" s="1"/>
  <c r="N324" i="1" s="1"/>
  <c r="K344" i="1"/>
  <c r="P344" i="1" s="1"/>
  <c r="K360" i="1"/>
  <c r="M360" i="1" s="1"/>
  <c r="K400" i="1"/>
  <c r="M400" i="1" s="1"/>
  <c r="K428" i="1"/>
  <c r="M428" i="1" s="1"/>
  <c r="K468" i="1"/>
  <c r="M468" i="1" s="1"/>
  <c r="K504" i="1"/>
  <c r="L504" i="1" s="1"/>
  <c r="N504" i="1" s="1"/>
  <c r="K516" i="1"/>
  <c r="L516" i="1" s="1"/>
  <c r="N516" i="1" s="1"/>
  <c r="K97" i="1"/>
  <c r="M97" i="1" s="1"/>
  <c r="K564" i="1"/>
  <c r="M564" i="1" s="1"/>
  <c r="K207" i="1"/>
  <c r="P207" i="1" s="1"/>
  <c r="K203" i="1"/>
  <c r="L203" i="1" s="1"/>
  <c r="N203" i="1" s="1"/>
  <c r="K199" i="1"/>
  <c r="P199" i="1" s="1"/>
  <c r="K195" i="1"/>
  <c r="M195" i="1" s="1"/>
  <c r="K191" i="1"/>
  <c r="M191" i="1" s="1"/>
  <c r="K187" i="1"/>
  <c r="P187" i="1" s="1"/>
  <c r="K183" i="1"/>
  <c r="M183" i="1" s="1"/>
  <c r="K179" i="1"/>
  <c r="M179" i="1" s="1"/>
  <c r="K175" i="1"/>
  <c r="L175" i="1" s="1"/>
  <c r="N175" i="1" s="1"/>
  <c r="K171" i="1"/>
  <c r="P171" i="1" s="1"/>
  <c r="K167" i="1"/>
  <c r="M167" i="1" s="1"/>
  <c r="K163" i="1"/>
  <c r="M163" i="1" s="1"/>
  <c r="K159" i="1"/>
  <c r="M159" i="1" s="1"/>
  <c r="K155" i="1"/>
  <c r="L155" i="1" s="1"/>
  <c r="N155" i="1" s="1"/>
  <c r="K151" i="1"/>
  <c r="P151" i="1" s="1"/>
  <c r="K46" i="1"/>
  <c r="M46" i="1" s="1"/>
  <c r="K62" i="1"/>
  <c r="M62" i="1" s="1"/>
  <c r="K94" i="1"/>
  <c r="P94" i="1" s="1"/>
  <c r="K147" i="1"/>
  <c r="M147" i="1" s="1"/>
  <c r="K143" i="1"/>
  <c r="L143" i="1" s="1"/>
  <c r="N143" i="1" s="1"/>
  <c r="K139" i="1"/>
  <c r="M139" i="1" s="1"/>
  <c r="K135" i="1"/>
  <c r="L135" i="1" s="1"/>
  <c r="N135" i="1" s="1"/>
  <c r="K131" i="1"/>
  <c r="M131" i="1" s="1"/>
  <c r="K127" i="1"/>
  <c r="M127" i="1" s="1"/>
  <c r="K123" i="1"/>
  <c r="M123" i="1" s="1"/>
  <c r="K119" i="1"/>
  <c r="P119" i="1" s="1"/>
  <c r="K115" i="1"/>
  <c r="L115" i="1" s="1"/>
  <c r="N115" i="1" s="1"/>
  <c r="K111" i="1"/>
  <c r="P111" i="1" s="1"/>
  <c r="K107" i="1"/>
  <c r="P107" i="1" s="1"/>
  <c r="K103" i="1"/>
  <c r="M103" i="1" s="1"/>
  <c r="K99" i="1"/>
  <c r="P99" i="1" s="1"/>
  <c r="K95" i="1"/>
  <c r="P95" i="1" s="1"/>
  <c r="K91" i="1"/>
  <c r="L91" i="1" s="1"/>
  <c r="N91" i="1" s="1"/>
  <c r="K83" i="1"/>
  <c r="L83" i="1" s="1"/>
  <c r="N83" i="1" s="1"/>
  <c r="K79" i="1"/>
  <c r="L79" i="1" s="1"/>
  <c r="N79" i="1" s="1"/>
  <c r="K75" i="1"/>
  <c r="P75" i="1" s="1"/>
  <c r="K71" i="1"/>
  <c r="L71" i="1" s="1"/>
  <c r="N71" i="1" s="1"/>
  <c r="K67" i="1"/>
  <c r="P67" i="1" s="1"/>
  <c r="K63" i="1"/>
  <c r="L63" i="1" s="1"/>
  <c r="N63" i="1" s="1"/>
  <c r="K59" i="1"/>
  <c r="L59" i="1" s="1"/>
  <c r="N59" i="1" s="1"/>
  <c r="K55" i="1"/>
  <c r="P55" i="1" s="1"/>
  <c r="K51" i="1"/>
  <c r="M51" i="1" s="1"/>
  <c r="K47" i="1"/>
  <c r="L47" i="1" s="1"/>
  <c r="N47" i="1" s="1"/>
  <c r="K43" i="1"/>
  <c r="L43" i="1" s="1"/>
  <c r="N43" i="1" s="1"/>
  <c r="K39" i="1"/>
  <c r="L39" i="1" s="1"/>
  <c r="N39" i="1" s="1"/>
  <c r="K35" i="1"/>
  <c r="L35" i="1" s="1"/>
  <c r="N35" i="1" s="1"/>
  <c r="K31" i="1"/>
  <c r="L31" i="1" s="1"/>
  <c r="N31" i="1" s="1"/>
  <c r="K27" i="1"/>
  <c r="M27" i="1" s="1"/>
  <c r="K23" i="1"/>
  <c r="L23" i="1" s="1"/>
  <c r="N23" i="1" s="1"/>
  <c r="K19" i="1"/>
  <c r="M19" i="1" s="1"/>
  <c r="K15" i="1"/>
  <c r="L15" i="1" s="1"/>
  <c r="N15" i="1" s="1"/>
  <c r="K11" i="1"/>
  <c r="L11" i="1" s="1"/>
  <c r="N11" i="1" s="1"/>
  <c r="K7" i="1"/>
  <c r="L7" i="1" s="1"/>
  <c r="N7" i="1" s="1"/>
  <c r="K160" i="1"/>
  <c r="L160" i="1" s="1"/>
  <c r="N160" i="1" s="1"/>
  <c r="K176" i="1"/>
  <c r="L176" i="1" s="1"/>
  <c r="N176" i="1" s="1"/>
  <c r="K300" i="1"/>
  <c r="P300" i="1" s="1"/>
  <c r="K332" i="1"/>
  <c r="P332" i="1" s="1"/>
  <c r="K388" i="1"/>
  <c r="M388" i="1" s="1"/>
  <c r="K196" i="1"/>
  <c r="P196" i="1" s="1"/>
  <c r="K212" i="1"/>
  <c r="M212" i="1" s="1"/>
  <c r="K368" i="1"/>
  <c r="L368" i="1" s="1"/>
  <c r="N368" i="1" s="1"/>
  <c r="G3" i="1"/>
  <c r="G4" i="1" s="1"/>
  <c r="G5" i="1" s="1"/>
  <c r="G6" i="1" s="1"/>
  <c r="G7" i="1" s="1"/>
  <c r="G8" i="1" s="1"/>
  <c r="G9" i="1" s="1"/>
  <c r="G10" i="1" s="1"/>
  <c r="G11" i="1" s="1"/>
  <c r="G12" i="1" s="1"/>
  <c r="G13" i="1" s="1"/>
  <c r="G14" i="1" s="1"/>
  <c r="G15" i="1" s="1"/>
  <c r="G16" i="1" s="1"/>
  <c r="G17" i="1" s="1"/>
  <c r="G18" i="1" s="1"/>
  <c r="G19" i="1" s="1"/>
  <c r="G20" i="1" s="1"/>
  <c r="G21" i="1" s="1"/>
  <c r="G22" i="1" s="1"/>
  <c r="G23" i="1" s="1"/>
  <c r="G24" i="1" s="1"/>
  <c r="G25" i="1" s="1"/>
  <c r="G26" i="1" s="1"/>
  <c r="G27" i="1" s="1"/>
  <c r="G28" i="1" s="1"/>
  <c r="G29" i="1" s="1"/>
  <c r="G30" i="1" s="1"/>
  <c r="G31" i="1" s="1"/>
  <c r="G32" i="1" s="1"/>
  <c r="G33" i="1" s="1"/>
  <c r="G34" i="1" s="1"/>
  <c r="G35" i="1" s="1"/>
  <c r="G36" i="1" s="1"/>
  <c r="G37" i="1" s="1"/>
  <c r="G38" i="1" s="1"/>
  <c r="G39" i="1" s="1"/>
  <c r="G40" i="1" s="1"/>
  <c r="G41" i="1" s="1"/>
  <c r="G42" i="1" s="1"/>
  <c r="G43" i="1" s="1"/>
  <c r="G44" i="1" s="1"/>
  <c r="G45" i="1" s="1"/>
  <c r="G46" i="1" s="1"/>
  <c r="G47" i="1" s="1"/>
  <c r="G48" i="1" s="1"/>
  <c r="G49" i="1" s="1"/>
  <c r="G50" i="1" s="1"/>
  <c r="G51" i="1" s="1"/>
  <c r="G52" i="1" s="1"/>
  <c r="G53" i="1" s="1"/>
  <c r="G54" i="1" s="1"/>
  <c r="G55" i="1" s="1"/>
  <c r="G56" i="1" s="1"/>
  <c r="G57" i="1" s="1"/>
  <c r="G58" i="1" s="1"/>
  <c r="G59" i="1" s="1"/>
  <c r="G60" i="1" s="1"/>
  <c r="G61" i="1" s="1"/>
  <c r="G62" i="1" s="1"/>
  <c r="G63" i="1" s="1"/>
  <c r="G64" i="1" s="1"/>
  <c r="G65" i="1" s="1"/>
  <c r="G66" i="1" s="1"/>
  <c r="G67" i="1" s="1"/>
  <c r="G68" i="1" s="1"/>
  <c r="G69" i="1" s="1"/>
  <c r="G70" i="1" s="1"/>
  <c r="G71" i="1" s="1"/>
  <c r="G72" i="1" s="1"/>
  <c r="G73" i="1" s="1"/>
  <c r="G74" i="1" s="1"/>
  <c r="G75" i="1" s="1"/>
  <c r="G76" i="1" s="1"/>
  <c r="G77" i="1" s="1"/>
  <c r="G78" i="1" s="1"/>
  <c r="G79" i="1" s="1"/>
  <c r="G80" i="1" s="1"/>
  <c r="G81" i="1" s="1"/>
  <c r="G82" i="1" s="1"/>
  <c r="G83" i="1" s="1"/>
  <c r="G84" i="1" s="1"/>
  <c r="G85" i="1" s="1"/>
  <c r="G86" i="1" s="1"/>
  <c r="G87" i="1" s="1"/>
  <c r="G88" i="1" s="1"/>
  <c r="G89" i="1" s="1"/>
  <c r="G90" i="1" s="1"/>
  <c r="G91" i="1" s="1"/>
  <c r="G92" i="1" s="1"/>
  <c r="G93" i="1" s="1"/>
  <c r="G94" i="1" s="1"/>
  <c r="G95" i="1" s="1"/>
  <c r="G96" i="1" s="1"/>
  <c r="G97" i="1" s="1"/>
  <c r="G98" i="1" s="1"/>
  <c r="G99" i="1" s="1"/>
  <c r="G100" i="1" s="1"/>
  <c r="G101" i="1" s="1"/>
  <c r="G102" i="1" s="1"/>
  <c r="G103" i="1" s="1"/>
  <c r="G104" i="1" s="1"/>
  <c r="G105" i="1" s="1"/>
  <c r="G106" i="1" s="1"/>
  <c r="G107" i="1" s="1"/>
  <c r="G108" i="1" s="1"/>
  <c r="G109" i="1" s="1"/>
  <c r="G110" i="1" s="1"/>
  <c r="G111" i="1" s="1"/>
  <c r="G112" i="1" s="1"/>
  <c r="G113" i="1" s="1"/>
  <c r="G114" i="1" s="1"/>
  <c r="G115" i="1" s="1"/>
  <c r="G116" i="1" s="1"/>
  <c r="G117" i="1" s="1"/>
  <c r="G118" i="1" s="1"/>
  <c r="G119" i="1" s="1"/>
  <c r="G120" i="1" s="1"/>
  <c r="G121" i="1" s="1"/>
  <c r="G122" i="1" s="1"/>
  <c r="G123" i="1" s="1"/>
  <c r="G124" i="1" s="1"/>
  <c r="G125" i="1" s="1"/>
  <c r="G126" i="1" s="1"/>
  <c r="G127" i="1" s="1"/>
  <c r="G128" i="1" s="1"/>
  <c r="G129" i="1" s="1"/>
  <c r="G130" i="1" s="1"/>
  <c r="G131" i="1" s="1"/>
  <c r="G132" i="1" s="1"/>
  <c r="G133" i="1" s="1"/>
  <c r="G134" i="1" s="1"/>
  <c r="G135" i="1" s="1"/>
  <c r="G136" i="1" s="1"/>
  <c r="G137" i="1" s="1"/>
  <c r="G138" i="1" s="1"/>
  <c r="G139" i="1" s="1"/>
  <c r="G140" i="1" s="1"/>
  <c r="G141" i="1" s="1"/>
  <c r="G142" i="1" s="1"/>
  <c r="G143" i="1" s="1"/>
  <c r="G144" i="1" s="1"/>
  <c r="G145" i="1" s="1"/>
  <c r="G146" i="1" s="1"/>
  <c r="G147" i="1" s="1"/>
  <c r="G148" i="1" s="1"/>
  <c r="G149" i="1" s="1"/>
  <c r="G150" i="1" s="1"/>
  <c r="G151" i="1" s="1"/>
  <c r="G152" i="1" s="1"/>
  <c r="G153" i="1" s="1"/>
  <c r="G154" i="1" s="1"/>
  <c r="G155" i="1" s="1"/>
  <c r="G156" i="1" s="1"/>
  <c r="G157" i="1" s="1"/>
  <c r="G158" i="1" s="1"/>
  <c r="G159" i="1" s="1"/>
  <c r="G160" i="1" s="1"/>
  <c r="G161" i="1" s="1"/>
  <c r="G162" i="1" s="1"/>
  <c r="G163" i="1" s="1"/>
  <c r="G164" i="1" s="1"/>
  <c r="G165" i="1" s="1"/>
  <c r="G166" i="1" s="1"/>
  <c r="G167" i="1" s="1"/>
  <c r="G168" i="1" s="1"/>
  <c r="G169" i="1" s="1"/>
  <c r="G170" i="1" s="1"/>
  <c r="G171" i="1" s="1"/>
  <c r="G172" i="1" s="1"/>
  <c r="G173" i="1" s="1"/>
  <c r="G174" i="1" s="1"/>
  <c r="G175" i="1" s="1"/>
  <c r="G176" i="1" s="1"/>
  <c r="G177" i="1" s="1"/>
  <c r="G178" i="1" s="1"/>
  <c r="G179" i="1" s="1"/>
  <c r="G180" i="1" s="1"/>
  <c r="G181" i="1" s="1"/>
  <c r="G182" i="1" s="1"/>
  <c r="G183" i="1" s="1"/>
  <c r="G184" i="1" s="1"/>
  <c r="G185" i="1" s="1"/>
  <c r="G186" i="1" s="1"/>
  <c r="G187" i="1" s="1"/>
  <c r="G188" i="1" s="1"/>
  <c r="G189" i="1" s="1"/>
  <c r="G190" i="1" s="1"/>
  <c r="G191" i="1" s="1"/>
  <c r="G192" i="1" s="1"/>
  <c r="G193" i="1" s="1"/>
  <c r="G194" i="1" s="1"/>
  <c r="G195" i="1" s="1"/>
  <c r="G196" i="1" s="1"/>
  <c r="G197" i="1" s="1"/>
  <c r="G198" i="1" s="1"/>
  <c r="G199" i="1" s="1"/>
  <c r="G200" i="1" s="1"/>
  <c r="G201" i="1" s="1"/>
  <c r="G202" i="1" s="1"/>
  <c r="G203" i="1" s="1"/>
  <c r="G204" i="1" s="1"/>
  <c r="G205" i="1" s="1"/>
  <c r="G206" i="1" s="1"/>
  <c r="G207" i="1" s="1"/>
  <c r="G208" i="1" s="1"/>
  <c r="G209" i="1" s="1"/>
  <c r="G210" i="1" s="1"/>
  <c r="G211" i="1" s="1"/>
  <c r="G212" i="1" s="1"/>
  <c r="G213" i="1" s="1"/>
  <c r="G214" i="1" s="1"/>
  <c r="G215" i="1" s="1"/>
  <c r="G216" i="1" s="1"/>
  <c r="G217" i="1" s="1"/>
  <c r="G218" i="1" s="1"/>
  <c r="G219" i="1" s="1"/>
  <c r="G220" i="1" s="1"/>
  <c r="G221" i="1" s="1"/>
  <c r="G222" i="1" s="1"/>
  <c r="G223" i="1" s="1"/>
  <c r="G224" i="1" s="1"/>
  <c r="G225" i="1" s="1"/>
  <c r="G226" i="1" s="1"/>
  <c r="G227" i="1" s="1"/>
  <c r="G228" i="1" s="1"/>
  <c r="G229" i="1" s="1"/>
  <c r="G230" i="1" s="1"/>
  <c r="G231" i="1" s="1"/>
  <c r="G232" i="1" s="1"/>
  <c r="G233" i="1" s="1"/>
  <c r="G234" i="1" s="1"/>
  <c r="G235" i="1" s="1"/>
  <c r="G236" i="1" s="1"/>
  <c r="G237" i="1" s="1"/>
  <c r="G238" i="1" s="1"/>
  <c r="G239" i="1" s="1"/>
  <c r="G240" i="1" s="1"/>
  <c r="G241" i="1" s="1"/>
  <c r="G242" i="1" s="1"/>
  <c r="G243" i="1" s="1"/>
  <c r="G244" i="1" s="1"/>
  <c r="G245" i="1" s="1"/>
  <c r="G246" i="1" s="1"/>
  <c r="G247" i="1" s="1"/>
  <c r="G248" i="1" s="1"/>
  <c r="G249" i="1" s="1"/>
  <c r="G250" i="1" s="1"/>
  <c r="G251" i="1" s="1"/>
  <c r="G252" i="1" s="1"/>
  <c r="G253" i="1" s="1"/>
  <c r="G254" i="1" s="1"/>
  <c r="G255" i="1" s="1"/>
  <c r="G256" i="1" s="1"/>
  <c r="G257" i="1" s="1"/>
  <c r="G258" i="1" s="1"/>
  <c r="G259" i="1" s="1"/>
  <c r="G260" i="1" s="1"/>
  <c r="G261" i="1" s="1"/>
  <c r="G262" i="1" s="1"/>
  <c r="G263" i="1" s="1"/>
  <c r="G264" i="1" s="1"/>
  <c r="G265" i="1" s="1"/>
  <c r="G266" i="1" s="1"/>
  <c r="G267" i="1" s="1"/>
  <c r="G268" i="1" s="1"/>
  <c r="G269" i="1" s="1"/>
  <c r="G270" i="1" s="1"/>
  <c r="G271" i="1" s="1"/>
  <c r="G272" i="1" s="1"/>
  <c r="G273" i="1" s="1"/>
  <c r="G274" i="1" s="1"/>
  <c r="G275" i="1" s="1"/>
  <c r="G276" i="1" s="1"/>
  <c r="G277" i="1" s="1"/>
  <c r="G278" i="1" s="1"/>
  <c r="G279" i="1" s="1"/>
  <c r="G280" i="1" s="1"/>
  <c r="G281" i="1" s="1"/>
  <c r="G282" i="1" s="1"/>
  <c r="G283" i="1" s="1"/>
  <c r="G284" i="1" s="1"/>
  <c r="G285" i="1" s="1"/>
  <c r="G286" i="1" s="1"/>
  <c r="G287" i="1" s="1"/>
  <c r="G288" i="1" s="1"/>
  <c r="G289" i="1" s="1"/>
  <c r="G290" i="1" s="1"/>
  <c r="G291" i="1" s="1"/>
  <c r="G292" i="1" s="1"/>
  <c r="G293" i="1" s="1"/>
  <c r="G294" i="1" s="1"/>
  <c r="G295" i="1" s="1"/>
  <c r="G296" i="1" s="1"/>
  <c r="G297" i="1" s="1"/>
  <c r="G298" i="1" s="1"/>
  <c r="G299" i="1" s="1"/>
  <c r="G300" i="1" s="1"/>
  <c r="G301" i="1" s="1"/>
  <c r="G302" i="1" s="1"/>
  <c r="G303" i="1" s="1"/>
  <c r="G304" i="1" s="1"/>
  <c r="G305" i="1" s="1"/>
  <c r="G306" i="1" s="1"/>
  <c r="G307" i="1" s="1"/>
  <c r="G308" i="1" s="1"/>
  <c r="G309" i="1" s="1"/>
  <c r="G310" i="1" s="1"/>
  <c r="G311" i="1" s="1"/>
  <c r="G312" i="1" s="1"/>
  <c r="G313" i="1" s="1"/>
  <c r="G314" i="1" s="1"/>
  <c r="G315" i="1" s="1"/>
  <c r="G316" i="1" s="1"/>
  <c r="G317" i="1" s="1"/>
  <c r="G318" i="1" s="1"/>
  <c r="G319" i="1" s="1"/>
  <c r="G320" i="1" s="1"/>
  <c r="G321" i="1" s="1"/>
  <c r="G322" i="1" s="1"/>
  <c r="G323" i="1" s="1"/>
  <c r="G324" i="1" s="1"/>
  <c r="G325" i="1" s="1"/>
  <c r="G326" i="1" s="1"/>
  <c r="G327" i="1" s="1"/>
  <c r="G328" i="1" s="1"/>
  <c r="G329" i="1" s="1"/>
  <c r="G330" i="1" s="1"/>
  <c r="G331" i="1" s="1"/>
  <c r="G332" i="1" s="1"/>
  <c r="G333" i="1" s="1"/>
  <c r="G334" i="1" s="1"/>
  <c r="G335" i="1" s="1"/>
  <c r="G336" i="1" s="1"/>
  <c r="G337" i="1" s="1"/>
  <c r="G338" i="1" s="1"/>
  <c r="G339" i="1" s="1"/>
  <c r="G340" i="1" s="1"/>
  <c r="G341" i="1" s="1"/>
  <c r="G342" i="1" s="1"/>
  <c r="G343" i="1" s="1"/>
  <c r="G344" i="1" s="1"/>
  <c r="G345" i="1" s="1"/>
  <c r="G346" i="1" s="1"/>
  <c r="G347" i="1" s="1"/>
  <c r="G348" i="1" s="1"/>
  <c r="G349" i="1" s="1"/>
  <c r="G350" i="1" s="1"/>
  <c r="G351" i="1" s="1"/>
  <c r="G352" i="1" s="1"/>
  <c r="G353" i="1" s="1"/>
  <c r="G354" i="1" s="1"/>
  <c r="G355" i="1" s="1"/>
  <c r="G356" i="1" s="1"/>
  <c r="G357" i="1" s="1"/>
  <c r="G358" i="1" s="1"/>
  <c r="G359" i="1" s="1"/>
  <c r="G360" i="1" s="1"/>
  <c r="G361" i="1" s="1"/>
  <c r="G362" i="1" s="1"/>
  <c r="G363" i="1" s="1"/>
  <c r="G364" i="1" s="1"/>
  <c r="G365" i="1" s="1"/>
  <c r="G366" i="1" s="1"/>
  <c r="G367" i="1" s="1"/>
  <c r="G368" i="1" s="1"/>
  <c r="G369" i="1" s="1"/>
  <c r="G370" i="1" s="1"/>
  <c r="G371" i="1" s="1"/>
  <c r="G372" i="1" s="1"/>
  <c r="G373" i="1" s="1"/>
  <c r="G374" i="1" s="1"/>
  <c r="G375" i="1" s="1"/>
  <c r="G376" i="1" s="1"/>
  <c r="G377" i="1" s="1"/>
  <c r="G378" i="1" s="1"/>
  <c r="G379" i="1" s="1"/>
  <c r="G380" i="1" s="1"/>
  <c r="G381" i="1" s="1"/>
  <c r="G382" i="1" s="1"/>
  <c r="G383" i="1" s="1"/>
  <c r="G384" i="1" s="1"/>
  <c r="G385" i="1" s="1"/>
  <c r="G386" i="1" s="1"/>
  <c r="G387" i="1" s="1"/>
  <c r="G388" i="1" s="1"/>
  <c r="G389" i="1" s="1"/>
  <c r="G390" i="1" s="1"/>
  <c r="G391" i="1" s="1"/>
  <c r="G392" i="1" s="1"/>
  <c r="G393" i="1" s="1"/>
  <c r="G394" i="1" s="1"/>
  <c r="G395" i="1" s="1"/>
  <c r="G396" i="1" s="1"/>
  <c r="G397" i="1" s="1"/>
  <c r="G398" i="1" s="1"/>
  <c r="G399" i="1" s="1"/>
  <c r="G400" i="1" s="1"/>
  <c r="G401" i="1" s="1"/>
  <c r="G402" i="1" s="1"/>
  <c r="G403" i="1" s="1"/>
  <c r="G404" i="1" s="1"/>
  <c r="G405" i="1" s="1"/>
  <c r="G406" i="1" s="1"/>
  <c r="G407" i="1" s="1"/>
  <c r="G408" i="1" s="1"/>
  <c r="G409" i="1" s="1"/>
  <c r="G410" i="1" s="1"/>
  <c r="G411" i="1" s="1"/>
  <c r="G412" i="1" s="1"/>
  <c r="G413" i="1" s="1"/>
  <c r="G414" i="1" s="1"/>
  <c r="G415" i="1" s="1"/>
  <c r="G416" i="1" s="1"/>
  <c r="G417" i="1" s="1"/>
  <c r="G418" i="1" s="1"/>
  <c r="G419" i="1" s="1"/>
  <c r="G420" i="1" s="1"/>
  <c r="G421" i="1" s="1"/>
  <c r="G422" i="1" s="1"/>
  <c r="G423" i="1" s="1"/>
  <c r="G424" i="1" s="1"/>
  <c r="G425" i="1" s="1"/>
  <c r="G426" i="1" s="1"/>
  <c r="G427" i="1" s="1"/>
  <c r="G428" i="1" s="1"/>
  <c r="G429" i="1" s="1"/>
  <c r="G430" i="1" s="1"/>
  <c r="G431" i="1" s="1"/>
  <c r="G432" i="1" s="1"/>
  <c r="G433" i="1" s="1"/>
  <c r="G434" i="1" s="1"/>
  <c r="G435" i="1" s="1"/>
  <c r="G436" i="1" s="1"/>
  <c r="G437" i="1" s="1"/>
  <c r="G438" i="1" s="1"/>
  <c r="G439" i="1" s="1"/>
  <c r="G440" i="1" s="1"/>
  <c r="G441" i="1" s="1"/>
  <c r="G442" i="1" s="1"/>
  <c r="G443" i="1" s="1"/>
  <c r="G444" i="1" s="1"/>
  <c r="G445" i="1" s="1"/>
  <c r="G446" i="1" s="1"/>
  <c r="G447" i="1" s="1"/>
  <c r="G448" i="1" s="1"/>
  <c r="G449" i="1" s="1"/>
  <c r="G450" i="1" s="1"/>
  <c r="G451" i="1" s="1"/>
  <c r="J3" i="1"/>
  <c r="K3" i="1" s="1"/>
  <c r="L3" i="1" s="1"/>
  <c r="N3" i="1" s="1"/>
  <c r="P65" i="1"/>
  <c r="K548" i="1"/>
  <c r="K568" i="1"/>
  <c r="K436" i="1"/>
  <c r="P436" i="1" s="1"/>
  <c r="K464" i="1"/>
  <c r="K424" i="1"/>
  <c r="L424" i="1" s="1"/>
  <c r="N424" i="1" s="1"/>
  <c r="K12" i="1"/>
  <c r="M12" i="1" s="1"/>
  <c r="K32" i="1"/>
  <c r="L32" i="1" s="1"/>
  <c r="N32" i="1" s="1"/>
  <c r="K48" i="1"/>
  <c r="M48" i="1" s="1"/>
  <c r="K60" i="1"/>
  <c r="L60" i="1" s="1"/>
  <c r="N60" i="1" s="1"/>
  <c r="K76" i="1"/>
  <c r="L76" i="1" s="1"/>
  <c r="N76" i="1" s="1"/>
  <c r="K88" i="1"/>
  <c r="M88" i="1" s="1"/>
  <c r="K120" i="1"/>
  <c r="K164" i="1"/>
  <c r="L164" i="1" s="1"/>
  <c r="N164" i="1" s="1"/>
  <c r="K180" i="1"/>
  <c r="M180" i="1" s="1"/>
  <c r="K200" i="1"/>
  <c r="L200" i="1" s="1"/>
  <c r="N200" i="1" s="1"/>
  <c r="K216" i="1"/>
  <c r="M216" i="1" s="1"/>
  <c r="K228" i="1"/>
  <c r="M228" i="1" s="1"/>
  <c r="K244" i="1"/>
  <c r="L244" i="1" s="1"/>
  <c r="N244" i="1" s="1"/>
  <c r="K260" i="1"/>
  <c r="M260" i="1" s="1"/>
  <c r="K276" i="1"/>
  <c r="P276" i="1" s="1"/>
  <c r="K288" i="1"/>
  <c r="M288" i="1" s="1"/>
  <c r="K304" i="1"/>
  <c r="L304" i="1" s="1"/>
  <c r="N304" i="1" s="1"/>
  <c r="K320" i="1"/>
  <c r="L320" i="1" s="1"/>
  <c r="N320" i="1" s="1"/>
  <c r="K336" i="1"/>
  <c r="M336" i="1" s="1"/>
  <c r="K356" i="1"/>
  <c r="L356" i="1" s="1"/>
  <c r="N356" i="1" s="1"/>
  <c r="K372" i="1"/>
  <c r="L372" i="1" s="1"/>
  <c r="N372" i="1" s="1"/>
  <c r="K396" i="1"/>
  <c r="L396" i="1" s="1"/>
  <c r="N396" i="1" s="1"/>
  <c r="K448" i="1"/>
  <c r="M448" i="1" s="1"/>
  <c r="K556" i="1"/>
  <c r="K508" i="1"/>
  <c r="L508" i="1" s="1"/>
  <c r="N508" i="1" s="1"/>
  <c r="K532" i="1"/>
  <c r="P532" i="1" s="1"/>
  <c r="K596" i="1"/>
  <c r="K552" i="1"/>
  <c r="K524" i="1"/>
  <c r="K484" i="1"/>
  <c r="K404" i="1"/>
  <c r="P404" i="1" s="1"/>
  <c r="K412" i="1"/>
  <c r="L412" i="1" s="1"/>
  <c r="N412" i="1" s="1"/>
  <c r="K460" i="1"/>
  <c r="K18" i="1"/>
  <c r="K54" i="1"/>
  <c r="M54" i="1" s="1"/>
  <c r="K98" i="1"/>
  <c r="P98" i="1" s="1"/>
  <c r="K158" i="1"/>
  <c r="K186" i="1"/>
  <c r="M186" i="1" s="1"/>
  <c r="K342" i="1"/>
  <c r="L342" i="1" s="1"/>
  <c r="N342" i="1" s="1"/>
  <c r="K366" i="1"/>
  <c r="L366" i="1" s="1"/>
  <c r="N366" i="1" s="1"/>
  <c r="K486" i="1"/>
  <c r="P486" i="1" s="1"/>
  <c r="K526" i="1"/>
  <c r="P526" i="1" s="1"/>
  <c r="K566" i="1"/>
  <c r="K597" i="1"/>
  <c r="K569" i="1"/>
  <c r="K565" i="1"/>
  <c r="K557" i="1"/>
  <c r="K553" i="1"/>
  <c r="K541" i="1"/>
  <c r="K505" i="1"/>
  <c r="K489" i="1"/>
  <c r="K477" i="1"/>
  <c r="K473" i="1"/>
  <c r="K469" i="1"/>
  <c r="K465" i="1"/>
  <c r="K449" i="1"/>
  <c r="K445" i="1"/>
  <c r="K441" i="1"/>
  <c r="K433" i="1"/>
  <c r="K429" i="1"/>
  <c r="K421" i="1"/>
  <c r="K417" i="1"/>
  <c r="K405" i="1"/>
  <c r="K397" i="1"/>
  <c r="K385" i="1"/>
  <c r="K373" i="1"/>
  <c r="K369" i="1"/>
  <c r="P369" i="1" s="1"/>
  <c r="K361" i="1"/>
  <c r="K528" i="1"/>
  <c r="K520" i="1"/>
  <c r="K480" i="1"/>
  <c r="K456" i="1"/>
  <c r="K13" i="1"/>
  <c r="K5" i="1"/>
  <c r="K24" i="1"/>
  <c r="M24" i="1" s="1"/>
  <c r="K172" i="1"/>
  <c r="K252" i="1"/>
  <c r="K268" i="1"/>
  <c r="K296" i="1"/>
  <c r="L296" i="1" s="1"/>
  <c r="N296" i="1" s="1"/>
  <c r="K312" i="1"/>
  <c r="K364" i="1"/>
  <c r="K384" i="1"/>
  <c r="L384" i="1" s="1"/>
  <c r="N384" i="1" s="1"/>
  <c r="K100" i="1"/>
  <c r="L100" i="1" s="1"/>
  <c r="N100" i="1" s="1"/>
  <c r="K240" i="1"/>
  <c r="K600" i="1"/>
  <c r="L600" i="1" s="1"/>
  <c r="N600" i="1" s="1"/>
  <c r="K8" i="1"/>
  <c r="M8" i="1" s="1"/>
  <c r="K20" i="1"/>
  <c r="M20" i="1" s="1"/>
  <c r="K80" i="1"/>
  <c r="P80" i="1" s="1"/>
  <c r="K184" i="1"/>
  <c r="K204" i="1"/>
  <c r="M204" i="1" s="1"/>
  <c r="K232" i="1"/>
  <c r="K248" i="1"/>
  <c r="K592" i="1"/>
  <c r="K584" i="1"/>
  <c r="K576" i="1"/>
  <c r="K544" i="1"/>
  <c r="P544" i="1" s="1"/>
  <c r="K536" i="1"/>
  <c r="K492" i="1"/>
  <c r="K444" i="1"/>
  <c r="M444" i="1" s="1"/>
  <c r="K432" i="1"/>
  <c r="K376" i="1"/>
  <c r="K10" i="1"/>
  <c r="L10" i="1" s="1"/>
  <c r="N10" i="1" s="1"/>
  <c r="K14" i="1"/>
  <c r="L14" i="1" s="1"/>
  <c r="N14" i="1" s="1"/>
  <c r="K30" i="1"/>
  <c r="K58" i="1"/>
  <c r="K146" i="1"/>
  <c r="K162" i="1"/>
  <c r="K422" i="1"/>
  <c r="P422" i="1" s="1"/>
  <c r="K430" i="1"/>
  <c r="K438" i="1"/>
  <c r="P438" i="1" s="1"/>
  <c r="K470" i="1"/>
  <c r="K482" i="1"/>
  <c r="K490" i="1"/>
  <c r="K498" i="1"/>
  <c r="K502" i="1"/>
  <c r="M502" i="1" s="1"/>
  <c r="K514" i="1"/>
  <c r="K530" i="1"/>
  <c r="K542" i="1"/>
  <c r="P542" i="1" s="1"/>
  <c r="K562" i="1"/>
  <c r="K582" i="1"/>
  <c r="L582" i="1" s="1"/>
  <c r="N582" i="1" s="1"/>
  <c r="K590" i="1"/>
  <c r="K594" i="1"/>
  <c r="K349" i="1"/>
  <c r="K345" i="1"/>
  <c r="K333" i="1"/>
  <c r="K313" i="1"/>
  <c r="P313" i="1" s="1"/>
  <c r="K309" i="1"/>
  <c r="K301" i="1"/>
  <c r="K289" i="1"/>
  <c r="K277" i="1"/>
  <c r="K265" i="1"/>
  <c r="P265" i="1" s="1"/>
  <c r="K249" i="1"/>
  <c r="K237" i="1"/>
  <c r="K233" i="1"/>
  <c r="K221" i="1"/>
  <c r="K181" i="1"/>
  <c r="K117" i="1"/>
  <c r="K113" i="1"/>
  <c r="K101" i="1"/>
  <c r="K53" i="1"/>
  <c r="L53" i="1" s="1"/>
  <c r="N53" i="1" s="1"/>
  <c r="K41" i="1"/>
  <c r="K25" i="1"/>
  <c r="K44" i="1"/>
  <c r="M44" i="1" s="1"/>
  <c r="K56" i="1"/>
  <c r="L56" i="1" s="1"/>
  <c r="N56" i="1" s="1"/>
  <c r="K72" i="1"/>
  <c r="P72" i="1" s="1"/>
  <c r="K84" i="1"/>
  <c r="K192" i="1"/>
  <c r="K224" i="1"/>
  <c r="K256" i="1"/>
  <c r="K272" i="1"/>
  <c r="L272" i="1" s="1"/>
  <c r="N272" i="1" s="1"/>
  <c r="K284" i="1"/>
  <c r="K316" i="1"/>
  <c r="K352" i="1"/>
  <c r="P352" i="1" s="1"/>
  <c r="K416" i="1"/>
  <c r="K472" i="1"/>
  <c r="K588" i="1"/>
  <c r="K580" i="1"/>
  <c r="P580" i="1" s="1"/>
  <c r="K560" i="1"/>
  <c r="K496" i="1"/>
  <c r="K440" i="1"/>
  <c r="K210" i="1"/>
  <c r="K378" i="1"/>
  <c r="K414" i="1"/>
  <c r="K226" i="1"/>
  <c r="K262" i="1"/>
  <c r="K90" i="1"/>
  <c r="K38" i="1"/>
  <c r="K34" i="1"/>
  <c r="K104" i="1"/>
  <c r="K116" i="1"/>
  <c r="K128" i="1"/>
  <c r="K144" i="1"/>
  <c r="K156" i="1"/>
  <c r="K598" i="1"/>
  <c r="K510" i="1"/>
  <c r="K478" i="1"/>
  <c r="K426" i="1"/>
  <c r="K418" i="1"/>
  <c r="M418" i="1" s="1"/>
  <c r="K402" i="1"/>
  <c r="K382" i="1"/>
  <c r="K330" i="1"/>
  <c r="K322" i="1"/>
  <c r="K310" i="1"/>
  <c r="M310" i="1" s="1"/>
  <c r="K294" i="1"/>
  <c r="P294" i="1" s="1"/>
  <c r="K282" i="1"/>
  <c r="K258" i="1"/>
  <c r="K230" i="1"/>
  <c r="K218" i="1"/>
  <c r="K202" i="1"/>
  <c r="K194" i="1"/>
  <c r="K182" i="1"/>
  <c r="K166" i="1"/>
  <c r="K154" i="1"/>
  <c r="K138" i="1"/>
  <c r="K86" i="1"/>
  <c r="L86" i="1" s="1"/>
  <c r="N86" i="1" s="1"/>
  <c r="K70" i="1"/>
  <c r="P70" i="1" s="1"/>
  <c r="K22" i="1"/>
  <c r="L22" i="1" s="1"/>
  <c r="N22" i="1" s="1"/>
  <c r="K354" i="1"/>
  <c r="K106" i="1"/>
  <c r="K16" i="1"/>
  <c r="K40" i="1"/>
  <c r="K52" i="1"/>
  <c r="K68" i="1"/>
  <c r="K96" i="1"/>
  <c r="P96" i="1" s="1"/>
  <c r="K112" i="1"/>
  <c r="P112" i="1" s="1"/>
  <c r="K136" i="1"/>
  <c r="K454" i="1"/>
  <c r="P454" i="1" s="1"/>
  <c r="K386" i="1"/>
  <c r="P386" i="1" s="1"/>
  <c r="K326" i="1"/>
  <c r="K318" i="1"/>
  <c r="K302" i="1"/>
  <c r="K286" i="1"/>
  <c r="K278" i="1"/>
  <c r="K250" i="1"/>
  <c r="K238" i="1"/>
  <c r="K206" i="1"/>
  <c r="P206" i="1" s="1"/>
  <c r="K150" i="1"/>
  <c r="K142" i="1"/>
  <c r="K134" i="1"/>
  <c r="K110" i="1"/>
  <c r="L110" i="1" s="1"/>
  <c r="N110" i="1" s="1"/>
  <c r="K78" i="1"/>
  <c r="K6" i="1"/>
  <c r="K2" i="1"/>
  <c r="K26" i="1"/>
  <c r="K42" i="1"/>
  <c r="K50" i="1"/>
  <c r="K66" i="1"/>
  <c r="K74" i="1"/>
  <c r="K102" i="1"/>
  <c r="K114" i="1"/>
  <c r="L114" i="1" s="1"/>
  <c r="N114" i="1" s="1"/>
  <c r="K118" i="1"/>
  <c r="K122" i="1"/>
  <c r="K126" i="1"/>
  <c r="K130" i="1"/>
  <c r="K170" i="1"/>
  <c r="K178" i="1"/>
  <c r="K198" i="1"/>
  <c r="K214" i="1"/>
  <c r="K222" i="1"/>
  <c r="P222" i="1" s="1"/>
  <c r="K234" i="1"/>
  <c r="K242" i="1"/>
  <c r="K254" i="1"/>
  <c r="K266" i="1"/>
  <c r="K274" i="1"/>
  <c r="K298" i="1"/>
  <c r="K314" i="1"/>
  <c r="K334" i="1"/>
  <c r="K338" i="1"/>
  <c r="K350" i="1"/>
  <c r="K362" i="1"/>
  <c r="K390" i="1"/>
  <c r="K398" i="1"/>
  <c r="K434" i="1"/>
  <c r="M434" i="1" s="1"/>
  <c r="K494" i="1"/>
  <c r="K518" i="1"/>
  <c r="K534" i="1"/>
  <c r="K550" i="1"/>
  <c r="K28" i="1"/>
  <c r="K132" i="1"/>
  <c r="K148" i="1"/>
  <c r="K236" i="1"/>
  <c r="L65" i="1" l="1"/>
  <c r="N65" i="1" s="1"/>
  <c r="P317" i="1"/>
  <c r="L89" i="1"/>
  <c r="N89" i="1" s="1"/>
  <c r="L153" i="1"/>
  <c r="N153" i="1" s="1"/>
  <c r="L506" i="1"/>
  <c r="N506" i="1" s="1"/>
  <c r="M161" i="1"/>
  <c r="L161" i="1"/>
  <c r="N161" i="1" s="1"/>
  <c r="L173" i="1"/>
  <c r="N173" i="1" s="1"/>
  <c r="M89" i="1"/>
  <c r="M173" i="1"/>
  <c r="P82" i="1"/>
  <c r="P205" i="1"/>
  <c r="L189" i="1"/>
  <c r="N189" i="1" s="1"/>
  <c r="M121" i="1"/>
  <c r="L379" i="1"/>
  <c r="N379" i="1" s="1"/>
  <c r="L306" i="1"/>
  <c r="N306" i="1" s="1"/>
  <c r="M21" i="1"/>
  <c r="P306" i="1"/>
  <c r="M317" i="1"/>
  <c r="P189" i="1"/>
  <c r="L121" i="1"/>
  <c r="N121" i="1" s="1"/>
  <c r="M205" i="1"/>
  <c r="P409" i="1"/>
  <c r="M409" i="1"/>
  <c r="L365" i="1"/>
  <c r="N365" i="1" s="1"/>
  <c r="M190" i="1"/>
  <c r="P133" i="1"/>
  <c r="L133" i="1"/>
  <c r="N133" i="1" s="1"/>
  <c r="M506" i="1"/>
  <c r="M357" i="1"/>
  <c r="P329" i="1"/>
  <c r="L357" i="1"/>
  <c r="N357" i="1" s="1"/>
  <c r="M9" i="1"/>
  <c r="P586" i="1"/>
  <c r="P365" i="1"/>
  <c r="P411" i="1"/>
  <c r="L513" i="1"/>
  <c r="N513" i="1" s="1"/>
  <c r="L519" i="1"/>
  <c r="N519" i="1" s="1"/>
  <c r="L455" i="1"/>
  <c r="N455" i="1" s="1"/>
  <c r="L577" i="1"/>
  <c r="N577" i="1" s="1"/>
  <c r="M359" i="1"/>
  <c r="P253" i="1"/>
  <c r="L290" i="1"/>
  <c r="N290" i="1" s="1"/>
  <c r="P538" i="1"/>
  <c r="L533" i="1"/>
  <c r="N533" i="1" s="1"/>
  <c r="L583" i="1"/>
  <c r="N583" i="1" s="1"/>
  <c r="P290" i="1"/>
  <c r="M253" i="1"/>
  <c r="M82" i="1"/>
  <c r="P401" i="1"/>
  <c r="M599" i="1"/>
  <c r="M583" i="1"/>
  <c r="M540" i="1"/>
  <c r="L401" i="1"/>
  <c r="N401" i="1" s="1"/>
  <c r="M577" i="1"/>
  <c r="L538" i="1"/>
  <c r="N538" i="1" s="1"/>
  <c r="L174" i="1"/>
  <c r="N174" i="1" s="1"/>
  <c r="P201" i="1"/>
  <c r="M201" i="1"/>
  <c r="L517" i="1"/>
  <c r="N517" i="1" s="1"/>
  <c r="L554" i="1"/>
  <c r="N554" i="1" s="1"/>
  <c r="P554" i="1"/>
  <c r="M370" i="1"/>
  <c r="M329" i="1"/>
  <c r="M574" i="1"/>
  <c r="P459" i="1"/>
  <c r="P601" i="1"/>
  <c r="M411" i="1"/>
  <c r="L389" i="1"/>
  <c r="N389" i="1" s="1"/>
  <c r="L190" i="1"/>
  <c r="N190" i="1" s="1"/>
  <c r="P529" i="1"/>
  <c r="P270" i="1"/>
  <c r="L270" i="1"/>
  <c r="N270" i="1" s="1"/>
  <c r="M572" i="1"/>
  <c r="L561" i="1"/>
  <c r="N561" i="1" s="1"/>
  <c r="P443" i="1"/>
  <c r="M601" i="1"/>
  <c r="L395" i="1"/>
  <c r="N395" i="1" s="1"/>
  <c r="M389" i="1"/>
  <c r="M393" i="1"/>
  <c r="M507" i="1"/>
  <c r="M125" i="1"/>
  <c r="P523" i="1"/>
  <c r="M529" i="1"/>
  <c r="M517" i="1"/>
  <c r="M269" i="1"/>
  <c r="L586" i="1"/>
  <c r="N586" i="1" s="1"/>
  <c r="L370" i="1"/>
  <c r="N370" i="1" s="1"/>
  <c r="P269" i="1"/>
  <c r="P574" i="1"/>
  <c r="P393" i="1"/>
  <c r="M174" i="1"/>
  <c r="M229" i="1"/>
  <c r="P572" i="1"/>
  <c r="M539" i="1"/>
  <c r="P571" i="1"/>
  <c r="M475" i="1"/>
  <c r="P363" i="1"/>
  <c r="L410" i="1"/>
  <c r="N410" i="1" s="1"/>
  <c r="P229" i="1"/>
  <c r="P379" i="1"/>
  <c r="P507" i="1"/>
  <c r="L459" i="1"/>
  <c r="N459" i="1" s="1"/>
  <c r="M331" i="1"/>
  <c r="L491" i="1"/>
  <c r="N491" i="1" s="1"/>
  <c r="P427" i="1"/>
  <c r="M587" i="1"/>
  <c r="M415" i="1"/>
  <c r="L137" i="1"/>
  <c r="N137" i="1" s="1"/>
  <c r="P500" i="1"/>
  <c r="M450" i="1"/>
  <c r="L359" i="1"/>
  <c r="N359" i="1" s="1"/>
  <c r="L539" i="1"/>
  <c r="N539" i="1" s="1"/>
  <c r="M347" i="1"/>
  <c r="M555" i="1"/>
  <c r="P587" i="1"/>
  <c r="M481" i="1"/>
  <c r="L523" i="1"/>
  <c r="N523" i="1" s="1"/>
  <c r="M493" i="1"/>
  <c r="L363" i="1"/>
  <c r="N363" i="1" s="1"/>
  <c r="P410" i="1"/>
  <c r="L493" i="1"/>
  <c r="N493" i="1" s="1"/>
  <c r="L481" i="1"/>
  <c r="N481" i="1" s="1"/>
  <c r="L475" i="1"/>
  <c r="N475" i="1" s="1"/>
  <c r="L331" i="1"/>
  <c r="N331" i="1" s="1"/>
  <c r="L571" i="1"/>
  <c r="N571" i="1" s="1"/>
  <c r="P491" i="1"/>
  <c r="L347" i="1"/>
  <c r="N347" i="1" s="1"/>
  <c r="P395" i="1"/>
  <c r="L427" i="1"/>
  <c r="N427" i="1" s="1"/>
  <c r="L555" i="1"/>
  <c r="N555" i="1" s="1"/>
  <c r="M500" i="1"/>
  <c r="M443" i="1"/>
  <c r="L125" i="1"/>
  <c r="N125" i="1" s="1"/>
  <c r="P341" i="1"/>
  <c r="L341" i="1"/>
  <c r="N341" i="1" s="1"/>
  <c r="M561" i="1"/>
  <c r="M374" i="1"/>
  <c r="P374" i="1"/>
  <c r="L327" i="1"/>
  <c r="N327" i="1" s="1"/>
  <c r="P439" i="1"/>
  <c r="M423" i="1"/>
  <c r="L551" i="1"/>
  <c r="N551" i="1" s="1"/>
  <c r="P487" i="1"/>
  <c r="M375" i="1"/>
  <c r="M197" i="1"/>
  <c r="P546" i="1"/>
  <c r="P497" i="1"/>
  <c r="M29" i="1"/>
  <c r="P305" i="1"/>
  <c r="L394" i="1"/>
  <c r="N394" i="1" s="1"/>
  <c r="P503" i="1"/>
  <c r="P450" i="1"/>
  <c r="L339" i="1"/>
  <c r="N339" i="1" s="1"/>
  <c r="P419" i="1"/>
  <c r="P407" i="1"/>
  <c r="M407" i="1"/>
  <c r="P455" i="1"/>
  <c r="P343" i="1"/>
  <c r="P540" i="1"/>
  <c r="M503" i="1"/>
  <c r="M516" i="1"/>
  <c r="P519" i="1"/>
  <c r="P81" i="1"/>
  <c r="L419" i="1"/>
  <c r="N419" i="1" s="1"/>
  <c r="M343" i="1"/>
  <c r="P599" i="1"/>
  <c r="M439" i="1"/>
  <c r="M579" i="1"/>
  <c r="P551" i="1"/>
  <c r="P483" i="1"/>
  <c r="P197" i="1"/>
  <c r="M497" i="1"/>
  <c r="M335" i="1"/>
  <c r="P351" i="1"/>
  <c r="M442" i="1"/>
  <c r="M246" i="1"/>
  <c r="M437" i="1"/>
  <c r="L559" i="1"/>
  <c r="N559" i="1" s="1"/>
  <c r="L442" i="1"/>
  <c r="N442" i="1" s="1"/>
  <c r="P387" i="1"/>
  <c r="M408" i="1"/>
  <c r="P527" i="1"/>
  <c r="P479" i="1"/>
  <c r="P431" i="1"/>
  <c r="L383" i="1"/>
  <c r="N383" i="1" s="1"/>
  <c r="M399" i="1"/>
  <c r="L408" i="1"/>
  <c r="N408" i="1" s="1"/>
  <c r="L141" i="1"/>
  <c r="N141" i="1" s="1"/>
  <c r="P383" i="1"/>
  <c r="L527" i="1"/>
  <c r="N527" i="1" s="1"/>
  <c r="L335" i="1"/>
  <c r="N335" i="1" s="1"/>
  <c r="P367" i="1"/>
  <c r="L351" i="1"/>
  <c r="N351" i="1" s="1"/>
  <c r="M479" i="1"/>
  <c r="M293" i="1"/>
  <c r="M257" i="1"/>
  <c r="M447" i="1"/>
  <c r="M511" i="1"/>
  <c r="L431" i="1"/>
  <c r="N431" i="1" s="1"/>
  <c r="P281" i="1"/>
  <c r="L399" i="1"/>
  <c r="N399" i="1" s="1"/>
  <c r="L323" i="1"/>
  <c r="N323" i="1" s="1"/>
  <c r="L415" i="1"/>
  <c r="N415" i="1" s="1"/>
  <c r="P323" i="1"/>
  <c r="M367" i="1"/>
  <c r="L549" i="1"/>
  <c r="N549" i="1" s="1"/>
  <c r="M73" i="1"/>
  <c r="M573" i="1"/>
  <c r="M591" i="1"/>
  <c r="P85" i="1"/>
  <c r="P447" i="1"/>
  <c r="P511" i="1"/>
  <c r="M575" i="1"/>
  <c r="P591" i="1"/>
  <c r="L246" i="1"/>
  <c r="N246" i="1" s="1"/>
  <c r="L575" i="1"/>
  <c r="N575" i="1" s="1"/>
  <c r="P559" i="1"/>
  <c r="M543" i="1"/>
  <c r="M495" i="1"/>
  <c r="P495" i="1"/>
  <c r="L543" i="1"/>
  <c r="N543" i="1" s="1"/>
  <c r="P463" i="1"/>
  <c r="M463" i="1"/>
  <c r="L437" i="1"/>
  <c r="N437" i="1" s="1"/>
  <c r="L573" i="1"/>
  <c r="N573" i="1" s="1"/>
  <c r="M549" i="1"/>
  <c r="L515" i="1"/>
  <c r="N515" i="1" s="1"/>
  <c r="L525" i="1"/>
  <c r="N525" i="1" s="1"/>
  <c r="L371" i="1"/>
  <c r="N371" i="1" s="1"/>
  <c r="M483" i="1"/>
  <c r="L423" i="1"/>
  <c r="N423" i="1" s="1"/>
  <c r="M129" i="1"/>
  <c r="M391" i="1"/>
  <c r="M595" i="1"/>
  <c r="M381" i="1"/>
  <c r="L457" i="1"/>
  <c r="N457" i="1" s="1"/>
  <c r="L499" i="1"/>
  <c r="N499" i="1" s="1"/>
  <c r="M435" i="1"/>
  <c r="P515" i="1"/>
  <c r="P545" i="1"/>
  <c r="L387" i="1"/>
  <c r="N387" i="1" s="1"/>
  <c r="P371" i="1"/>
  <c r="P579" i="1"/>
  <c r="P547" i="1"/>
  <c r="L563" i="1"/>
  <c r="N563" i="1" s="1"/>
  <c r="P499" i="1"/>
  <c r="M531" i="1"/>
  <c r="P467" i="1"/>
  <c r="M211" i="1"/>
  <c r="P535" i="1"/>
  <c r="M471" i="1"/>
  <c r="L487" i="1"/>
  <c r="N487" i="1" s="1"/>
  <c r="L547" i="1"/>
  <c r="N547" i="1" s="1"/>
  <c r="L391" i="1"/>
  <c r="N391" i="1" s="1"/>
  <c r="P567" i="1"/>
  <c r="L375" i="1"/>
  <c r="N375" i="1" s="1"/>
  <c r="P457" i="1"/>
  <c r="M37" i="1"/>
  <c r="L535" i="1"/>
  <c r="N535" i="1" s="1"/>
  <c r="L546" i="1"/>
  <c r="N546" i="1" s="1"/>
  <c r="P394" i="1"/>
  <c r="L451" i="1"/>
  <c r="N451" i="1" s="1"/>
  <c r="L471" i="1"/>
  <c r="N471" i="1" s="1"/>
  <c r="P327" i="1"/>
  <c r="L403" i="1"/>
  <c r="N403" i="1" s="1"/>
  <c r="M451" i="1"/>
  <c r="P563" i="1"/>
  <c r="P339" i="1"/>
  <c r="M403" i="1"/>
  <c r="P595" i="1"/>
  <c r="L531" i="1"/>
  <c r="N531" i="1" s="1"/>
  <c r="L467" i="1"/>
  <c r="N467" i="1" s="1"/>
  <c r="M77" i="1"/>
  <c r="P355" i="1"/>
  <c r="M513" i="1"/>
  <c r="M545" i="1"/>
  <c r="P533" i="1"/>
  <c r="L305" i="1"/>
  <c r="N305" i="1" s="1"/>
  <c r="L567" i="1"/>
  <c r="N567" i="1" s="1"/>
  <c r="P381" i="1"/>
  <c r="L355" i="1"/>
  <c r="N355" i="1" s="1"/>
  <c r="L435" i="1"/>
  <c r="N435" i="1" s="1"/>
  <c r="P525" i="1"/>
  <c r="L458" i="1"/>
  <c r="N458" i="1" s="1"/>
  <c r="P476" i="1"/>
  <c r="P485" i="1"/>
  <c r="L406" i="1"/>
  <c r="N406" i="1" s="1"/>
  <c r="M458" i="1"/>
  <c r="L476" i="1"/>
  <c r="N476" i="1" s="1"/>
  <c r="P255" i="1"/>
  <c r="P287" i="1"/>
  <c r="L220" i="1"/>
  <c r="N220" i="1" s="1"/>
  <c r="P303" i="1"/>
  <c r="P217" i="1"/>
  <c r="P406" i="1"/>
  <c r="L485" i="1"/>
  <c r="N485" i="1" s="1"/>
  <c r="M299" i="1"/>
  <c r="L267" i="1"/>
  <c r="N267" i="1" s="1"/>
  <c r="P293" i="1"/>
  <c r="P585" i="1"/>
  <c r="P61" i="1"/>
  <c r="P193" i="1"/>
  <c r="L213" i="1"/>
  <c r="N213" i="1" s="1"/>
  <c r="L578" i="1"/>
  <c r="N578" i="1" s="1"/>
  <c r="L283" i="1"/>
  <c r="N283" i="1" s="1"/>
  <c r="L537" i="1"/>
  <c r="N537" i="1" s="1"/>
  <c r="M267" i="1"/>
  <c r="P225" i="1"/>
  <c r="M61" i="1"/>
  <c r="P73" i="1"/>
  <c r="M85" i="1"/>
  <c r="P425" i="1"/>
  <c r="L315" i="1"/>
  <c r="N315" i="1" s="1"/>
  <c r="P145" i="1"/>
  <c r="M17" i="1"/>
  <c r="P446" i="1"/>
  <c r="M57" i="1"/>
  <c r="L177" i="1"/>
  <c r="N177" i="1" s="1"/>
  <c r="P593" i="1"/>
  <c r="M279" i="1"/>
  <c r="L157" i="1"/>
  <c r="N157" i="1" s="1"/>
  <c r="L462" i="1"/>
  <c r="N462" i="1" s="1"/>
  <c r="L337" i="1"/>
  <c r="N337" i="1" s="1"/>
  <c r="L169" i="1"/>
  <c r="N169" i="1" s="1"/>
  <c r="M446" i="1"/>
  <c r="L348" i="1"/>
  <c r="N348" i="1" s="1"/>
  <c r="M45" i="1"/>
  <c r="L358" i="1"/>
  <c r="N358" i="1" s="1"/>
  <c r="P299" i="1"/>
  <c r="P69" i="1"/>
  <c r="L281" i="1"/>
  <c r="N281" i="1" s="1"/>
  <c r="M141" i="1"/>
  <c r="M315" i="1"/>
  <c r="L105" i="1"/>
  <c r="N105" i="1" s="1"/>
  <c r="M273" i="1"/>
  <c r="M105" i="1"/>
  <c r="M157" i="1"/>
  <c r="L593" i="1"/>
  <c r="N593" i="1" s="1"/>
  <c r="P137" i="1"/>
  <c r="L145" i="1"/>
  <c r="N145" i="1" s="1"/>
  <c r="L585" i="1"/>
  <c r="N585" i="1" s="1"/>
  <c r="P169" i="1"/>
  <c r="P57" i="1"/>
  <c r="M337" i="1"/>
  <c r="M537" i="1"/>
  <c r="P578" i="1"/>
  <c r="P570" i="1"/>
  <c r="P283" i="1"/>
  <c r="L33" i="1"/>
  <c r="N33" i="1" s="1"/>
  <c r="P257" i="1"/>
  <c r="L81" i="1"/>
  <c r="N81" i="1" s="1"/>
  <c r="L303" i="1"/>
  <c r="N303" i="1" s="1"/>
  <c r="M241" i="1"/>
  <c r="L285" i="1"/>
  <c r="N285" i="1" s="1"/>
  <c r="P129" i="1"/>
  <c r="L297" i="1"/>
  <c r="N297" i="1" s="1"/>
  <c r="M353" i="1"/>
  <c r="P109" i="1"/>
  <c r="M217" i="1"/>
  <c r="M271" i="1"/>
  <c r="M319" i="1"/>
  <c r="L225" i="1"/>
  <c r="N225" i="1" s="1"/>
  <c r="L193" i="1"/>
  <c r="N193" i="1" s="1"/>
  <c r="L271" i="1"/>
  <c r="N271" i="1" s="1"/>
  <c r="M149" i="1"/>
  <c r="P149" i="1"/>
  <c r="M501" i="1"/>
  <c r="M109" i="1"/>
  <c r="M215" i="1"/>
  <c r="L94" i="1"/>
  <c r="N94" i="1" s="1"/>
  <c r="P319" i="1"/>
  <c r="M287" i="1"/>
  <c r="P474" i="1"/>
  <c r="M185" i="1"/>
  <c r="M49" i="1"/>
  <c r="P285" i="1"/>
  <c r="L353" i="1"/>
  <c r="N353" i="1" s="1"/>
  <c r="L241" i="1"/>
  <c r="N241" i="1" s="1"/>
  <c r="P77" i="1"/>
  <c r="P462" i="1"/>
  <c r="P273" i="1"/>
  <c r="L245" i="1"/>
  <c r="N245" i="1" s="1"/>
  <c r="L570" i="1"/>
  <c r="N570" i="1" s="1"/>
  <c r="M311" i="1"/>
  <c r="M358" i="1"/>
  <c r="M297" i="1"/>
  <c r="P263" i="1"/>
  <c r="M69" i="1"/>
  <c r="L263" i="1"/>
  <c r="N263" i="1" s="1"/>
  <c r="L279" i="1"/>
  <c r="N279" i="1" s="1"/>
  <c r="P295" i="1"/>
  <c r="L311" i="1"/>
  <c r="N311" i="1" s="1"/>
  <c r="P377" i="1"/>
  <c r="L4" i="1"/>
  <c r="N4" i="1" s="1"/>
  <c r="L211" i="1"/>
  <c r="N211" i="1" s="1"/>
  <c r="M87" i="1"/>
  <c r="L377" i="1"/>
  <c r="N377" i="1" s="1"/>
  <c r="M259" i="1"/>
  <c r="L165" i="1"/>
  <c r="N165" i="1" s="1"/>
  <c r="M307" i="1"/>
  <c r="M321" i="1"/>
  <c r="P87" i="1"/>
  <c r="P522" i="1"/>
  <c r="M223" i="1"/>
  <c r="L275" i="1"/>
  <c r="N275" i="1" s="1"/>
  <c r="L168" i="1"/>
  <c r="N168" i="1" s="1"/>
  <c r="M239" i="1"/>
  <c r="M255" i="1"/>
  <c r="P296" i="1"/>
  <c r="P188" i="1"/>
  <c r="M63" i="1"/>
  <c r="L581" i="1"/>
  <c r="N581" i="1" s="1"/>
  <c r="L223" i="1"/>
  <c r="N223" i="1" s="1"/>
  <c r="M380" i="1"/>
  <c r="P185" i="1"/>
  <c r="L321" i="1"/>
  <c r="N321" i="1" s="1"/>
  <c r="M165" i="1"/>
  <c r="P461" i="1"/>
  <c r="L291" i="1"/>
  <c r="N291" i="1" s="1"/>
  <c r="M261" i="1"/>
  <c r="P259" i="1"/>
  <c r="L558" i="1"/>
  <c r="N558" i="1" s="1"/>
  <c r="P115" i="1"/>
  <c r="M209" i="1"/>
  <c r="P428" i="1"/>
  <c r="L461" i="1"/>
  <c r="N461" i="1" s="1"/>
  <c r="L509" i="1"/>
  <c r="N509" i="1" s="1"/>
  <c r="L261" i="1"/>
  <c r="N261" i="1" s="1"/>
  <c r="P93" i="1"/>
  <c r="P291" i="1"/>
  <c r="M93" i="1"/>
  <c r="M558" i="1"/>
  <c r="L209" i="1"/>
  <c r="N209" i="1" s="1"/>
  <c r="M275" i="1"/>
  <c r="M264" i="1"/>
  <c r="P147" i="1"/>
  <c r="L188" i="1"/>
  <c r="N188" i="1" s="1"/>
  <c r="M177" i="1"/>
  <c r="M295" i="1"/>
  <c r="P245" i="1"/>
  <c r="M509" i="1"/>
  <c r="P307" i="1"/>
  <c r="M153" i="1"/>
  <c r="M425" i="1"/>
  <c r="P325" i="1"/>
  <c r="L325" i="1"/>
  <c r="N325" i="1" s="1"/>
  <c r="M213" i="1"/>
  <c r="M589" i="1"/>
  <c r="P348" i="1"/>
  <c r="P219" i="1"/>
  <c r="P220" i="1"/>
  <c r="P453" i="1"/>
  <c r="L208" i="1"/>
  <c r="N208" i="1" s="1"/>
  <c r="L589" i="1"/>
  <c r="N589" i="1" s="1"/>
  <c r="L453" i="1"/>
  <c r="N453" i="1" s="1"/>
  <c r="L522" i="1"/>
  <c r="N522" i="1" s="1"/>
  <c r="M208" i="1"/>
  <c r="M79" i="1"/>
  <c r="L488" i="1"/>
  <c r="N488" i="1" s="1"/>
  <c r="L239" i="1"/>
  <c r="N239" i="1" s="1"/>
  <c r="L501" i="1"/>
  <c r="N501" i="1" s="1"/>
  <c r="P328" i="1"/>
  <c r="M474" i="1"/>
  <c r="M328" i="1"/>
  <c r="P581" i="1"/>
  <c r="L413" i="1"/>
  <c r="N413" i="1" s="1"/>
  <c r="M227" i="1"/>
  <c r="P512" i="1"/>
  <c r="P227" i="1"/>
  <c r="L243" i="1"/>
  <c r="N243" i="1" s="1"/>
  <c r="L512" i="1"/>
  <c r="N512" i="1" s="1"/>
  <c r="P243" i="1"/>
  <c r="M413" i="1"/>
  <c r="P247" i="1"/>
  <c r="M247" i="1"/>
  <c r="M151" i="1"/>
  <c r="L526" i="1"/>
  <c r="N526" i="1" s="1"/>
  <c r="M23" i="1"/>
  <c r="L300" i="1"/>
  <c r="N300" i="1" s="1"/>
  <c r="L186" i="1"/>
  <c r="N186" i="1" s="1"/>
  <c r="P356" i="1"/>
  <c r="P60" i="1"/>
  <c r="M356" i="1"/>
  <c r="M532" i="1"/>
  <c r="M60" i="1"/>
  <c r="P186" i="1"/>
  <c r="L532" i="1"/>
  <c r="N532" i="1" s="1"/>
  <c r="M164" i="1"/>
  <c r="L231" i="1"/>
  <c r="N231" i="1" s="1"/>
  <c r="P521" i="1"/>
  <c r="M521" i="1"/>
  <c r="P346" i="1"/>
  <c r="P251" i="1"/>
  <c r="L280" i="1"/>
  <c r="N280" i="1" s="1"/>
  <c r="P488" i="1"/>
  <c r="M235" i="1"/>
  <c r="L167" i="1"/>
  <c r="N167" i="1" s="1"/>
  <c r="L215" i="1"/>
  <c r="N215" i="1" s="1"/>
  <c r="M526" i="1"/>
  <c r="L20" i="1"/>
  <c r="N20" i="1" s="1"/>
  <c r="P468" i="1"/>
  <c r="L388" i="1"/>
  <c r="N388" i="1" s="1"/>
  <c r="L228" i="1"/>
  <c r="N228" i="1" s="1"/>
  <c r="M219" i="1"/>
  <c r="M231" i="1"/>
  <c r="M251" i="1"/>
  <c r="P235" i="1"/>
  <c r="M47" i="1"/>
  <c r="P183" i="1"/>
  <c r="L183" i="1"/>
  <c r="N183" i="1" s="1"/>
  <c r="P63" i="1"/>
  <c r="M346" i="1"/>
  <c r="M140" i="1"/>
  <c r="M115" i="1"/>
  <c r="P280" i="1"/>
  <c r="L62" i="1"/>
  <c r="N62" i="1" s="1"/>
  <c r="M64" i="1"/>
  <c r="P62" i="1"/>
  <c r="L64" i="1"/>
  <c r="N64" i="1" s="1"/>
  <c r="L466" i="1"/>
  <c r="N466" i="1" s="1"/>
  <c r="P388" i="1"/>
  <c r="P167" i="1"/>
  <c r="M31" i="1"/>
  <c r="L99" i="1"/>
  <c r="N99" i="1" s="1"/>
  <c r="P466" i="1"/>
  <c r="L344" i="1"/>
  <c r="N344" i="1" s="1"/>
  <c r="L131" i="1"/>
  <c r="N131" i="1" s="1"/>
  <c r="M160" i="1"/>
  <c r="P79" i="1"/>
  <c r="L147" i="1"/>
  <c r="N147" i="1" s="1"/>
  <c r="M99" i="1"/>
  <c r="P420" i="1"/>
  <c r="M15" i="1"/>
  <c r="P452" i="1"/>
  <c r="L8" i="1"/>
  <c r="N8" i="1" s="1"/>
  <c r="P244" i="1"/>
  <c r="P164" i="1"/>
  <c r="M344" i="1"/>
  <c r="L92" i="1"/>
  <c r="N92" i="1" s="1"/>
  <c r="L196" i="1"/>
  <c r="N196" i="1" s="1"/>
  <c r="P504" i="1"/>
  <c r="M504" i="1"/>
  <c r="M43" i="1"/>
  <c r="P140" i="1"/>
  <c r="P54" i="1"/>
  <c r="M94" i="1"/>
  <c r="M366" i="1"/>
  <c r="P100" i="1"/>
  <c r="L27" i="1"/>
  <c r="N27" i="1" s="1"/>
  <c r="P131" i="1"/>
  <c r="L151" i="1"/>
  <c r="N151" i="1" s="1"/>
  <c r="P160" i="1"/>
  <c r="L468" i="1"/>
  <c r="N468" i="1" s="1"/>
  <c r="L420" i="1"/>
  <c r="N420" i="1" s="1"/>
  <c r="P360" i="1"/>
  <c r="L452" i="1"/>
  <c r="N452" i="1" s="1"/>
  <c r="M176" i="1"/>
  <c r="M143" i="1"/>
  <c r="P340" i="1"/>
  <c r="L95" i="1"/>
  <c r="N95" i="1" s="1"/>
  <c r="L195" i="1"/>
  <c r="N195" i="1" s="1"/>
  <c r="P292" i="1"/>
  <c r="M152" i="1"/>
  <c r="M292" i="1"/>
  <c r="M92" i="1"/>
  <c r="L360" i="1"/>
  <c r="N360" i="1" s="1"/>
  <c r="M340" i="1"/>
  <c r="M11" i="1"/>
  <c r="P59" i="1"/>
  <c r="P176" i="1"/>
  <c r="L152" i="1"/>
  <c r="N152" i="1" s="1"/>
  <c r="M111" i="1"/>
  <c r="P127" i="1"/>
  <c r="M196" i="1"/>
  <c r="M75" i="1"/>
  <c r="M59" i="1"/>
  <c r="L36" i="1"/>
  <c r="N36" i="1" s="1"/>
  <c r="L428" i="1"/>
  <c r="N428" i="1" s="1"/>
  <c r="P324" i="1"/>
  <c r="M392" i="1"/>
  <c r="M100" i="1"/>
  <c r="M324" i="1"/>
  <c r="P392" i="1"/>
  <c r="L124" i="1"/>
  <c r="N124" i="1" s="1"/>
  <c r="L400" i="1"/>
  <c r="N400" i="1" s="1"/>
  <c r="P264" i="1"/>
  <c r="P124" i="1"/>
  <c r="P216" i="1"/>
  <c r="M32" i="1"/>
  <c r="P200" i="1"/>
  <c r="L260" i="1"/>
  <c r="N260" i="1" s="1"/>
  <c r="M396" i="1"/>
  <c r="P159" i="1"/>
  <c r="L380" i="1"/>
  <c r="N380" i="1" s="1"/>
  <c r="P168" i="1"/>
  <c r="P400" i="1"/>
  <c r="M7" i="1"/>
  <c r="P191" i="1"/>
  <c r="P180" i="1"/>
  <c r="L159" i="1"/>
  <c r="N159" i="1" s="1"/>
  <c r="M308" i="1"/>
  <c r="M108" i="1"/>
  <c r="P71" i="1"/>
  <c r="M95" i="1"/>
  <c r="P195" i="1"/>
  <c r="L75" i="1"/>
  <c r="N75" i="1" s="1"/>
  <c r="L112" i="1"/>
  <c r="N112" i="1" s="1"/>
  <c r="M39" i="1"/>
  <c r="M342" i="1"/>
  <c r="L308" i="1"/>
  <c r="N308" i="1" s="1"/>
  <c r="L108" i="1"/>
  <c r="N108" i="1" s="1"/>
  <c r="P516" i="1"/>
  <c r="L111" i="1"/>
  <c r="N111" i="1" s="1"/>
  <c r="L179" i="1"/>
  <c r="N179" i="1" s="1"/>
  <c r="P179" i="1"/>
  <c r="L12" i="1"/>
  <c r="N12" i="1" s="1"/>
  <c r="L51" i="1"/>
  <c r="N51" i="1" s="1"/>
  <c r="L438" i="1"/>
  <c r="N438" i="1" s="1"/>
  <c r="L332" i="1"/>
  <c r="N332" i="1" s="1"/>
  <c r="M438" i="1"/>
  <c r="L542" i="1"/>
  <c r="N542" i="1" s="1"/>
  <c r="L46" i="1"/>
  <c r="N46" i="1" s="1"/>
  <c r="M187" i="1"/>
  <c r="L187" i="1"/>
  <c r="N187" i="1" s="1"/>
  <c r="P228" i="1"/>
  <c r="M76" i="1"/>
  <c r="L288" i="1"/>
  <c r="N288" i="1" s="1"/>
  <c r="P288" i="1"/>
  <c r="M155" i="1"/>
  <c r="L191" i="1"/>
  <c r="N191" i="1" s="1"/>
  <c r="P155" i="1"/>
  <c r="M508" i="1"/>
  <c r="M10" i="1"/>
  <c r="P508" i="1"/>
  <c r="L54" i="1"/>
  <c r="N54" i="1" s="1"/>
  <c r="M244" i="1"/>
  <c r="P342" i="1"/>
  <c r="L180" i="1"/>
  <c r="N180" i="1" s="1"/>
  <c r="P76" i="1"/>
  <c r="P203" i="1"/>
  <c r="L207" i="1"/>
  <c r="N207" i="1" s="1"/>
  <c r="M207" i="1"/>
  <c r="M175" i="1"/>
  <c r="P86" i="1"/>
  <c r="P139" i="1"/>
  <c r="M276" i="1"/>
  <c r="L139" i="1"/>
  <c r="N139" i="1" s="1"/>
  <c r="M71" i="1"/>
  <c r="P564" i="1"/>
  <c r="P91" i="1"/>
  <c r="L107" i="1"/>
  <c r="N107" i="1" s="1"/>
  <c r="M107" i="1"/>
  <c r="M542" i="1"/>
  <c r="M300" i="1"/>
  <c r="M203" i="1"/>
  <c r="P212" i="1"/>
  <c r="P175" i="1"/>
  <c r="P143" i="1"/>
  <c r="M171" i="1"/>
  <c r="M91" i="1"/>
  <c r="L564" i="1"/>
  <c r="N564" i="1" s="1"/>
  <c r="P123" i="1"/>
  <c r="L123" i="1"/>
  <c r="N123" i="1" s="1"/>
  <c r="L212" i="1"/>
  <c r="N212" i="1" s="1"/>
  <c r="M55" i="1"/>
  <c r="L171" i="1"/>
  <c r="N171" i="1" s="1"/>
  <c r="L127" i="1"/>
  <c r="N127" i="1" s="1"/>
  <c r="P110" i="1"/>
  <c r="M14" i="1"/>
  <c r="L97" i="1"/>
  <c r="N97" i="1" s="1"/>
  <c r="P97" i="1"/>
  <c r="L44" i="1"/>
  <c r="N44" i="1" s="1"/>
  <c r="P310" i="1"/>
  <c r="P304" i="1"/>
  <c r="M110" i="1"/>
  <c r="L163" i="1"/>
  <c r="N163" i="1" s="1"/>
  <c r="P163" i="1"/>
  <c r="L544" i="1"/>
  <c r="N544" i="1" s="1"/>
  <c r="M199" i="1"/>
  <c r="L199" i="1"/>
  <c r="N199" i="1" s="1"/>
  <c r="P396" i="1"/>
  <c r="L103" i="1"/>
  <c r="N103" i="1" s="1"/>
  <c r="P83" i="1"/>
  <c r="M67" i="1"/>
  <c r="L67" i="1"/>
  <c r="N67" i="1" s="1"/>
  <c r="P88" i="1"/>
  <c r="M412" i="1"/>
  <c r="L294" i="1"/>
  <c r="N294" i="1" s="1"/>
  <c r="M424" i="1"/>
  <c r="P366" i="1"/>
  <c r="M368" i="1"/>
  <c r="M320" i="1"/>
  <c r="M200" i="1"/>
  <c r="M372" i="1"/>
  <c r="P260" i="1"/>
  <c r="M135" i="1"/>
  <c r="P135" i="1"/>
  <c r="M83" i="1"/>
  <c r="L55" i="1"/>
  <c r="N55" i="1" s="1"/>
  <c r="M119" i="1"/>
  <c r="P103" i="1"/>
  <c r="M332" i="1"/>
  <c r="P320" i="1"/>
  <c r="M22" i="1"/>
  <c r="L88" i="1"/>
  <c r="N88" i="1" s="1"/>
  <c r="P412" i="1"/>
  <c r="P56" i="1"/>
  <c r="P424" i="1"/>
  <c r="P368" i="1"/>
  <c r="M3" i="1"/>
  <c r="P372" i="1"/>
  <c r="M304" i="1"/>
  <c r="L119" i="1"/>
  <c r="N119" i="1" s="1"/>
  <c r="M35" i="1"/>
  <c r="L19" i="1"/>
  <c r="N19" i="1" s="1"/>
  <c r="L13" i="1"/>
  <c r="N13" i="1" s="1"/>
  <c r="M13" i="1"/>
  <c r="M385" i="1"/>
  <c r="P385" i="1"/>
  <c r="L385" i="1"/>
  <c r="N385" i="1" s="1"/>
  <c r="P445" i="1"/>
  <c r="L445" i="1"/>
  <c r="N445" i="1" s="1"/>
  <c r="M445" i="1"/>
  <c r="M541" i="1"/>
  <c r="L541" i="1"/>
  <c r="N541" i="1" s="1"/>
  <c r="P541" i="1"/>
  <c r="P569" i="1"/>
  <c r="M569" i="1"/>
  <c r="L569" i="1"/>
  <c r="N569" i="1" s="1"/>
  <c r="M158" i="1"/>
  <c r="P158" i="1"/>
  <c r="M524" i="1"/>
  <c r="P524" i="1"/>
  <c r="L524" i="1"/>
  <c r="N524" i="1" s="1"/>
  <c r="M568" i="1"/>
  <c r="L568" i="1"/>
  <c r="N568" i="1" s="1"/>
  <c r="P568" i="1"/>
  <c r="P456" i="1"/>
  <c r="L456" i="1"/>
  <c r="N456" i="1" s="1"/>
  <c r="M456" i="1"/>
  <c r="P361" i="1"/>
  <c r="M361" i="1"/>
  <c r="L361" i="1"/>
  <c r="N361" i="1" s="1"/>
  <c r="M397" i="1"/>
  <c r="L397" i="1"/>
  <c r="N397" i="1" s="1"/>
  <c r="P397" i="1"/>
  <c r="M429" i="1"/>
  <c r="L429" i="1"/>
  <c r="N429" i="1" s="1"/>
  <c r="P429" i="1"/>
  <c r="M449" i="1"/>
  <c r="L449" i="1"/>
  <c r="N449" i="1" s="1"/>
  <c r="P449" i="1"/>
  <c r="M477" i="1"/>
  <c r="L477" i="1"/>
  <c r="N477" i="1" s="1"/>
  <c r="P477" i="1"/>
  <c r="M553" i="1"/>
  <c r="L553" i="1"/>
  <c r="N553" i="1" s="1"/>
  <c r="P553" i="1"/>
  <c r="P597" i="1"/>
  <c r="L597" i="1"/>
  <c r="N597" i="1" s="1"/>
  <c r="M597" i="1"/>
  <c r="L98" i="1"/>
  <c r="N98" i="1" s="1"/>
  <c r="M98" i="1"/>
  <c r="L552" i="1"/>
  <c r="N552" i="1" s="1"/>
  <c r="P552" i="1"/>
  <c r="M552" i="1"/>
  <c r="M548" i="1"/>
  <c r="L548" i="1"/>
  <c r="N548" i="1" s="1"/>
  <c r="P548" i="1"/>
  <c r="M528" i="1"/>
  <c r="L528" i="1"/>
  <c r="N528" i="1" s="1"/>
  <c r="P528" i="1"/>
  <c r="M421" i="1"/>
  <c r="L421" i="1"/>
  <c r="N421" i="1" s="1"/>
  <c r="P421" i="1"/>
  <c r="L460" i="1"/>
  <c r="N460" i="1" s="1"/>
  <c r="P460" i="1"/>
  <c r="M460" i="1"/>
  <c r="L158" i="1"/>
  <c r="N158" i="1" s="1"/>
  <c r="L48" i="1"/>
  <c r="N48" i="1" s="1"/>
  <c r="M486" i="1"/>
  <c r="L418" i="1"/>
  <c r="N418" i="1" s="1"/>
  <c r="P336" i="1"/>
  <c r="L422" i="1"/>
  <c r="N422" i="1" s="1"/>
  <c r="P448" i="1"/>
  <c r="P480" i="1"/>
  <c r="M480" i="1"/>
  <c r="L480" i="1"/>
  <c r="N480" i="1" s="1"/>
  <c r="L369" i="1"/>
  <c r="N369" i="1" s="1"/>
  <c r="M369" i="1"/>
  <c r="P405" i="1"/>
  <c r="M405" i="1"/>
  <c r="L405" i="1"/>
  <c r="N405" i="1" s="1"/>
  <c r="M433" i="1"/>
  <c r="P433" i="1"/>
  <c r="L433" i="1"/>
  <c r="N433" i="1" s="1"/>
  <c r="P465" i="1"/>
  <c r="L465" i="1"/>
  <c r="N465" i="1" s="1"/>
  <c r="M465" i="1"/>
  <c r="L489" i="1"/>
  <c r="N489" i="1" s="1"/>
  <c r="P489" i="1"/>
  <c r="M489" i="1"/>
  <c r="M557" i="1"/>
  <c r="L557" i="1"/>
  <c r="N557" i="1" s="1"/>
  <c r="P557" i="1"/>
  <c r="P566" i="1"/>
  <c r="L566" i="1"/>
  <c r="N566" i="1" s="1"/>
  <c r="M566" i="1"/>
  <c r="M404" i="1"/>
  <c r="L404" i="1"/>
  <c r="N404" i="1" s="1"/>
  <c r="P596" i="1"/>
  <c r="L596" i="1"/>
  <c r="N596" i="1" s="1"/>
  <c r="M596" i="1"/>
  <c r="M464" i="1"/>
  <c r="L464" i="1"/>
  <c r="N464" i="1" s="1"/>
  <c r="P464" i="1"/>
  <c r="M436" i="1"/>
  <c r="L436" i="1"/>
  <c r="N436" i="1" s="1"/>
  <c r="L473" i="1"/>
  <c r="N473" i="1" s="1"/>
  <c r="M473" i="1"/>
  <c r="P473" i="1"/>
  <c r="M120" i="1"/>
  <c r="L120" i="1"/>
  <c r="N120" i="1" s="1"/>
  <c r="L486" i="1"/>
  <c r="N486" i="1" s="1"/>
  <c r="M86" i="1"/>
  <c r="P418" i="1"/>
  <c r="P53" i="1"/>
  <c r="L336" i="1"/>
  <c r="N336" i="1" s="1"/>
  <c r="L216" i="1"/>
  <c r="N216" i="1" s="1"/>
  <c r="L448" i="1"/>
  <c r="N448" i="1" s="1"/>
  <c r="L276" i="1"/>
  <c r="N276" i="1" s="1"/>
  <c r="P120" i="1"/>
  <c r="M5" i="1"/>
  <c r="L5" i="1"/>
  <c r="N5" i="1" s="1"/>
  <c r="P520" i="1"/>
  <c r="M520" i="1"/>
  <c r="L520" i="1"/>
  <c r="N520" i="1" s="1"/>
  <c r="L373" i="1"/>
  <c r="N373" i="1" s="1"/>
  <c r="P373" i="1"/>
  <c r="M373" i="1"/>
  <c r="P417" i="1"/>
  <c r="L417" i="1"/>
  <c r="N417" i="1" s="1"/>
  <c r="M417" i="1"/>
  <c r="P441" i="1"/>
  <c r="L441" i="1"/>
  <c r="N441" i="1" s="1"/>
  <c r="M441" i="1"/>
  <c r="P469" i="1"/>
  <c r="M469" i="1"/>
  <c r="L469" i="1"/>
  <c r="N469" i="1" s="1"/>
  <c r="P505" i="1"/>
  <c r="L505" i="1"/>
  <c r="N505" i="1" s="1"/>
  <c r="M505" i="1"/>
  <c r="M565" i="1"/>
  <c r="P565" i="1"/>
  <c r="L565" i="1"/>
  <c r="N565" i="1" s="1"/>
  <c r="L18" i="1"/>
  <c r="N18" i="1" s="1"/>
  <c r="M18" i="1"/>
  <c r="M484" i="1"/>
  <c r="P484" i="1"/>
  <c r="L484" i="1"/>
  <c r="N484" i="1" s="1"/>
  <c r="P556" i="1"/>
  <c r="L556" i="1"/>
  <c r="N556" i="1" s="1"/>
  <c r="M556" i="1"/>
  <c r="L289" i="1"/>
  <c r="N289" i="1" s="1"/>
  <c r="P289" i="1"/>
  <c r="M289" i="1"/>
  <c r="M256" i="1"/>
  <c r="P256" i="1"/>
  <c r="L256" i="1"/>
  <c r="N256" i="1" s="1"/>
  <c r="M41" i="1"/>
  <c r="L41" i="1"/>
  <c r="N41" i="1" s="1"/>
  <c r="M237" i="1"/>
  <c r="L237" i="1"/>
  <c r="N237" i="1" s="1"/>
  <c r="L590" i="1"/>
  <c r="N590" i="1" s="1"/>
  <c r="M590" i="1"/>
  <c r="P590" i="1"/>
  <c r="P490" i="1"/>
  <c r="L490" i="1"/>
  <c r="N490" i="1" s="1"/>
  <c r="M490" i="1"/>
  <c r="P58" i="1"/>
  <c r="M58" i="1"/>
  <c r="M536" i="1"/>
  <c r="L536" i="1"/>
  <c r="N536" i="1" s="1"/>
  <c r="P536" i="1"/>
  <c r="P184" i="1"/>
  <c r="M184" i="1"/>
  <c r="L184" i="1"/>
  <c r="N184" i="1" s="1"/>
  <c r="P312" i="1"/>
  <c r="M312" i="1"/>
  <c r="L312" i="1"/>
  <c r="N312" i="1" s="1"/>
  <c r="M600" i="1"/>
  <c r="P588" i="1"/>
  <c r="L588" i="1"/>
  <c r="N588" i="1" s="1"/>
  <c r="M588" i="1"/>
  <c r="M224" i="1"/>
  <c r="L224" i="1"/>
  <c r="N224" i="1" s="1"/>
  <c r="P224" i="1"/>
  <c r="P181" i="1"/>
  <c r="L181" i="1"/>
  <c r="N181" i="1" s="1"/>
  <c r="M181" i="1"/>
  <c r="L249" i="1"/>
  <c r="N249" i="1" s="1"/>
  <c r="M249" i="1"/>
  <c r="P249" i="1"/>
  <c r="M345" i="1"/>
  <c r="P345" i="1"/>
  <c r="L345" i="1"/>
  <c r="N345" i="1" s="1"/>
  <c r="P514" i="1"/>
  <c r="L514" i="1"/>
  <c r="N514" i="1" s="1"/>
  <c r="M514" i="1"/>
  <c r="L482" i="1"/>
  <c r="N482" i="1" s="1"/>
  <c r="M482" i="1"/>
  <c r="P482" i="1"/>
  <c r="P248" i="1"/>
  <c r="L248" i="1"/>
  <c r="N248" i="1" s="1"/>
  <c r="M248" i="1"/>
  <c r="L580" i="1"/>
  <c r="N580" i="1" s="1"/>
  <c r="L352" i="1"/>
  <c r="N352" i="1" s="1"/>
  <c r="M53" i="1"/>
  <c r="M56" i="1"/>
  <c r="P600" i="1"/>
  <c r="M72" i="1"/>
  <c r="L24" i="1"/>
  <c r="N24" i="1" s="1"/>
  <c r="L58" i="1"/>
  <c r="N58" i="1" s="1"/>
  <c r="M422" i="1"/>
  <c r="P496" i="1"/>
  <c r="L496" i="1"/>
  <c r="N496" i="1" s="1"/>
  <c r="M496" i="1"/>
  <c r="M472" i="1"/>
  <c r="P472" i="1"/>
  <c r="L472" i="1"/>
  <c r="N472" i="1" s="1"/>
  <c r="L284" i="1"/>
  <c r="N284" i="1" s="1"/>
  <c r="M284" i="1"/>
  <c r="P284" i="1"/>
  <c r="P192" i="1"/>
  <c r="L192" i="1"/>
  <c r="N192" i="1" s="1"/>
  <c r="M192" i="1"/>
  <c r="L101" i="1"/>
  <c r="N101" i="1" s="1"/>
  <c r="M101" i="1"/>
  <c r="M221" i="1"/>
  <c r="L221" i="1"/>
  <c r="N221" i="1" s="1"/>
  <c r="P221" i="1"/>
  <c r="M265" i="1"/>
  <c r="L265" i="1"/>
  <c r="N265" i="1" s="1"/>
  <c r="L309" i="1"/>
  <c r="N309" i="1" s="1"/>
  <c r="P309" i="1"/>
  <c r="M309" i="1"/>
  <c r="P349" i="1"/>
  <c r="L349" i="1"/>
  <c r="N349" i="1" s="1"/>
  <c r="M349" i="1"/>
  <c r="P562" i="1"/>
  <c r="L562" i="1"/>
  <c r="N562" i="1" s="1"/>
  <c r="M562" i="1"/>
  <c r="P502" i="1"/>
  <c r="L502" i="1"/>
  <c r="N502" i="1" s="1"/>
  <c r="L470" i="1"/>
  <c r="N470" i="1" s="1"/>
  <c r="M470" i="1"/>
  <c r="P470" i="1"/>
  <c r="L162" i="1"/>
  <c r="N162" i="1" s="1"/>
  <c r="M162" i="1"/>
  <c r="P162" i="1"/>
  <c r="L444" i="1"/>
  <c r="N444" i="1" s="1"/>
  <c r="P444" i="1"/>
  <c r="L576" i="1"/>
  <c r="N576" i="1" s="1"/>
  <c r="P576" i="1"/>
  <c r="M576" i="1"/>
  <c r="M232" i="1"/>
  <c r="L232" i="1"/>
  <c r="N232" i="1" s="1"/>
  <c r="P232" i="1"/>
  <c r="P240" i="1"/>
  <c r="L240" i="1"/>
  <c r="N240" i="1" s="1"/>
  <c r="M240" i="1"/>
  <c r="P384" i="1"/>
  <c r="M384" i="1"/>
  <c r="L268" i="1"/>
  <c r="N268" i="1" s="1"/>
  <c r="P268" i="1"/>
  <c r="M268" i="1"/>
  <c r="L117" i="1"/>
  <c r="N117" i="1" s="1"/>
  <c r="M117" i="1"/>
  <c r="P117" i="1"/>
  <c r="L333" i="1"/>
  <c r="N333" i="1" s="1"/>
  <c r="P333" i="1"/>
  <c r="M333" i="1"/>
  <c r="L530" i="1"/>
  <c r="N530" i="1" s="1"/>
  <c r="M530" i="1"/>
  <c r="P530" i="1"/>
  <c r="L430" i="1"/>
  <c r="N430" i="1" s="1"/>
  <c r="M430" i="1"/>
  <c r="P430" i="1"/>
  <c r="L376" i="1"/>
  <c r="N376" i="1" s="1"/>
  <c r="P376" i="1"/>
  <c r="M376" i="1"/>
  <c r="L592" i="1"/>
  <c r="N592" i="1" s="1"/>
  <c r="P592" i="1"/>
  <c r="M592" i="1"/>
  <c r="M172" i="1"/>
  <c r="P172" i="1"/>
  <c r="L172" i="1"/>
  <c r="N172" i="1" s="1"/>
  <c r="M96" i="1"/>
  <c r="P434" i="1"/>
  <c r="M352" i="1"/>
  <c r="P440" i="1"/>
  <c r="M440" i="1"/>
  <c r="L440" i="1"/>
  <c r="N440" i="1" s="1"/>
  <c r="P316" i="1"/>
  <c r="L316" i="1"/>
  <c r="N316" i="1" s="1"/>
  <c r="M316" i="1"/>
  <c r="M301" i="1"/>
  <c r="L301" i="1"/>
  <c r="N301" i="1" s="1"/>
  <c r="P301" i="1"/>
  <c r="M582" i="1"/>
  <c r="P582" i="1"/>
  <c r="M30" i="1"/>
  <c r="L30" i="1"/>
  <c r="N30" i="1" s="1"/>
  <c r="L432" i="1"/>
  <c r="N432" i="1" s="1"/>
  <c r="M432" i="1"/>
  <c r="P432" i="1"/>
  <c r="L80" i="1"/>
  <c r="N80" i="1" s="1"/>
  <c r="M80" i="1"/>
  <c r="M580" i="1"/>
  <c r="M544" i="1"/>
  <c r="P237" i="1"/>
  <c r="L310" i="1"/>
  <c r="N310" i="1" s="1"/>
  <c r="L72" i="1"/>
  <c r="N72" i="1" s="1"/>
  <c r="M296" i="1"/>
  <c r="P560" i="1"/>
  <c r="L560" i="1"/>
  <c r="N560" i="1" s="1"/>
  <c r="M560" i="1"/>
  <c r="L416" i="1"/>
  <c r="N416" i="1" s="1"/>
  <c r="M416" i="1"/>
  <c r="P416" i="1"/>
  <c r="P272" i="1"/>
  <c r="M272" i="1"/>
  <c r="L84" i="1"/>
  <c r="N84" i="1" s="1"/>
  <c r="M84" i="1"/>
  <c r="P84" i="1"/>
  <c r="L25" i="1"/>
  <c r="N25" i="1" s="1"/>
  <c r="M25" i="1"/>
  <c r="M113" i="1"/>
  <c r="L113" i="1"/>
  <c r="N113" i="1" s="1"/>
  <c r="P113" i="1"/>
  <c r="P233" i="1"/>
  <c r="M233" i="1"/>
  <c r="L233" i="1"/>
  <c r="N233" i="1" s="1"/>
  <c r="P277" i="1"/>
  <c r="M277" i="1"/>
  <c r="L277" i="1"/>
  <c r="N277" i="1" s="1"/>
  <c r="L313" i="1"/>
  <c r="N313" i="1" s="1"/>
  <c r="M313" i="1"/>
  <c r="L594" i="1"/>
  <c r="N594" i="1" s="1"/>
  <c r="M594" i="1"/>
  <c r="P594" i="1"/>
  <c r="P498" i="1"/>
  <c r="M498" i="1"/>
  <c r="L498" i="1"/>
  <c r="N498" i="1" s="1"/>
  <c r="L146" i="1"/>
  <c r="N146" i="1" s="1"/>
  <c r="P146" i="1"/>
  <c r="M146" i="1"/>
  <c r="P492" i="1"/>
  <c r="L492" i="1"/>
  <c r="N492" i="1" s="1"/>
  <c r="M492" i="1"/>
  <c r="M584" i="1"/>
  <c r="L584" i="1"/>
  <c r="N584" i="1" s="1"/>
  <c r="P584" i="1"/>
  <c r="P204" i="1"/>
  <c r="L204" i="1"/>
  <c r="N204" i="1" s="1"/>
  <c r="M364" i="1"/>
  <c r="L364" i="1"/>
  <c r="N364" i="1" s="1"/>
  <c r="P364" i="1"/>
  <c r="L252" i="1"/>
  <c r="N252" i="1" s="1"/>
  <c r="P252" i="1"/>
  <c r="M252" i="1"/>
  <c r="P101" i="1"/>
  <c r="M134" i="1"/>
  <c r="L134" i="1"/>
  <c r="N134" i="1" s="1"/>
  <c r="P134" i="1"/>
  <c r="P202" i="1"/>
  <c r="L202" i="1"/>
  <c r="N202" i="1" s="1"/>
  <c r="M202" i="1"/>
  <c r="M282" i="1"/>
  <c r="L282" i="1"/>
  <c r="N282" i="1" s="1"/>
  <c r="P426" i="1"/>
  <c r="L426" i="1"/>
  <c r="N426" i="1" s="1"/>
  <c r="M426" i="1"/>
  <c r="L90" i="1"/>
  <c r="N90" i="1" s="1"/>
  <c r="P90" i="1"/>
  <c r="M90" i="1"/>
  <c r="P142" i="1"/>
  <c r="L142" i="1"/>
  <c r="N142" i="1" s="1"/>
  <c r="M142" i="1"/>
  <c r="P282" i="1"/>
  <c r="P262" i="1"/>
  <c r="M262" i="1"/>
  <c r="L262" i="1"/>
  <c r="N262" i="1" s="1"/>
  <c r="L454" i="1"/>
  <c r="N454" i="1" s="1"/>
  <c r="M112" i="1"/>
  <c r="L96" i="1"/>
  <c r="N96" i="1" s="1"/>
  <c r="L78" i="1"/>
  <c r="N78" i="1" s="1"/>
  <c r="P78" i="1"/>
  <c r="M78" i="1"/>
  <c r="P150" i="1"/>
  <c r="L150" i="1"/>
  <c r="N150" i="1" s="1"/>
  <c r="M150" i="1"/>
  <c r="P278" i="1"/>
  <c r="L278" i="1"/>
  <c r="N278" i="1" s="1"/>
  <c r="M278" i="1"/>
  <c r="M326" i="1"/>
  <c r="L326" i="1"/>
  <c r="N326" i="1" s="1"/>
  <c r="P326" i="1"/>
  <c r="P68" i="1"/>
  <c r="L68" i="1"/>
  <c r="N68" i="1" s="1"/>
  <c r="M68" i="1"/>
  <c r="L106" i="1"/>
  <c r="N106" i="1" s="1"/>
  <c r="M106" i="1"/>
  <c r="P106" i="1"/>
  <c r="P182" i="1"/>
  <c r="M182" i="1"/>
  <c r="L182" i="1"/>
  <c r="N182" i="1" s="1"/>
  <c r="M230" i="1"/>
  <c r="L230" i="1"/>
  <c r="N230" i="1" s="1"/>
  <c r="P230" i="1"/>
  <c r="L402" i="1"/>
  <c r="N402" i="1" s="1"/>
  <c r="M402" i="1"/>
  <c r="P402" i="1"/>
  <c r="M510" i="1"/>
  <c r="L510" i="1"/>
  <c r="N510" i="1" s="1"/>
  <c r="P510" i="1"/>
  <c r="L144" i="1"/>
  <c r="N144" i="1" s="1"/>
  <c r="M144" i="1"/>
  <c r="P144" i="1"/>
  <c r="M34" i="1"/>
  <c r="L34" i="1"/>
  <c r="N34" i="1" s="1"/>
  <c r="P226" i="1"/>
  <c r="L226" i="1"/>
  <c r="N226" i="1" s="1"/>
  <c r="M226" i="1"/>
  <c r="M378" i="1"/>
  <c r="L378" i="1"/>
  <c r="N378" i="1" s="1"/>
  <c r="P378" i="1"/>
  <c r="L238" i="1"/>
  <c r="N238" i="1" s="1"/>
  <c r="P238" i="1"/>
  <c r="M238" i="1"/>
  <c r="L302" i="1"/>
  <c r="N302" i="1" s="1"/>
  <c r="M302" i="1"/>
  <c r="P302" i="1"/>
  <c r="M40" i="1"/>
  <c r="L40" i="1"/>
  <c r="N40" i="1" s="1"/>
  <c r="L154" i="1"/>
  <c r="N154" i="1" s="1"/>
  <c r="P154" i="1"/>
  <c r="M154" i="1"/>
  <c r="L330" i="1"/>
  <c r="N330" i="1" s="1"/>
  <c r="M330" i="1"/>
  <c r="P330" i="1"/>
  <c r="L116" i="1"/>
  <c r="N116" i="1" s="1"/>
  <c r="P116" i="1"/>
  <c r="M116" i="1"/>
  <c r="L6" i="1"/>
  <c r="N6" i="1" s="1"/>
  <c r="M6" i="1"/>
  <c r="L250" i="1"/>
  <c r="N250" i="1" s="1"/>
  <c r="P250" i="1"/>
  <c r="M250" i="1"/>
  <c r="L318" i="1"/>
  <c r="N318" i="1" s="1"/>
  <c r="M318" i="1"/>
  <c r="P318" i="1"/>
  <c r="M16" i="1"/>
  <c r="L16" i="1"/>
  <c r="N16" i="1" s="1"/>
  <c r="M70" i="1"/>
  <c r="L70" i="1"/>
  <c r="N70" i="1" s="1"/>
  <c r="L166" i="1"/>
  <c r="N166" i="1" s="1"/>
  <c r="M166" i="1"/>
  <c r="P166" i="1"/>
  <c r="L218" i="1"/>
  <c r="N218" i="1" s="1"/>
  <c r="M218" i="1"/>
  <c r="P218" i="1"/>
  <c r="P382" i="1"/>
  <c r="L382" i="1"/>
  <c r="N382" i="1" s="1"/>
  <c r="M382" i="1"/>
  <c r="P478" i="1"/>
  <c r="L478" i="1"/>
  <c r="N478" i="1" s="1"/>
  <c r="M478" i="1"/>
  <c r="L156" i="1"/>
  <c r="N156" i="1" s="1"/>
  <c r="M156" i="1"/>
  <c r="P156" i="1"/>
  <c r="L104" i="1"/>
  <c r="N104" i="1" s="1"/>
  <c r="M104" i="1"/>
  <c r="M454" i="1"/>
  <c r="L434" i="1"/>
  <c r="N434" i="1" s="1"/>
  <c r="M294" i="1"/>
  <c r="P104" i="1"/>
  <c r="L206" i="1"/>
  <c r="N206" i="1" s="1"/>
  <c r="M206" i="1"/>
  <c r="M286" i="1"/>
  <c r="P286" i="1"/>
  <c r="L286" i="1"/>
  <c r="N286" i="1" s="1"/>
  <c r="M386" i="1"/>
  <c r="L386" i="1"/>
  <c r="N386" i="1" s="1"/>
  <c r="M136" i="1"/>
  <c r="P136" i="1"/>
  <c r="L136" i="1"/>
  <c r="N136" i="1" s="1"/>
  <c r="M52" i="1"/>
  <c r="L52" i="1"/>
  <c r="N52" i="1" s="1"/>
  <c r="P52" i="1"/>
  <c r="M354" i="1"/>
  <c r="P354" i="1"/>
  <c r="L354" i="1"/>
  <c r="N354" i="1" s="1"/>
  <c r="L138" i="1"/>
  <c r="N138" i="1" s="1"/>
  <c r="P138" i="1"/>
  <c r="M138" i="1"/>
  <c r="M194" i="1"/>
  <c r="L194" i="1"/>
  <c r="N194" i="1" s="1"/>
  <c r="P194" i="1"/>
  <c r="P258" i="1"/>
  <c r="M258" i="1"/>
  <c r="L258" i="1"/>
  <c r="N258" i="1" s="1"/>
  <c r="L322" i="1"/>
  <c r="N322" i="1" s="1"/>
  <c r="P322" i="1"/>
  <c r="M322" i="1"/>
  <c r="P598" i="1"/>
  <c r="M598" i="1"/>
  <c r="L598" i="1"/>
  <c r="N598" i="1" s="1"/>
  <c r="L128" i="1"/>
  <c r="N128" i="1" s="1"/>
  <c r="M128" i="1"/>
  <c r="P128" i="1"/>
  <c r="M38" i="1"/>
  <c r="L38" i="1"/>
  <c r="N38" i="1" s="1"/>
  <c r="M414" i="1"/>
  <c r="P414" i="1"/>
  <c r="L414" i="1"/>
  <c r="N414" i="1" s="1"/>
  <c r="M210" i="1"/>
  <c r="L210" i="1"/>
  <c r="N210" i="1" s="1"/>
  <c r="P210" i="1"/>
  <c r="M132" i="1"/>
  <c r="L132" i="1"/>
  <c r="N132" i="1" s="1"/>
  <c r="P132" i="1"/>
  <c r="L338" i="1"/>
  <c r="N338" i="1" s="1"/>
  <c r="P338" i="1"/>
  <c r="M338" i="1"/>
  <c r="M178" i="1"/>
  <c r="P178" i="1"/>
  <c r="L178" i="1"/>
  <c r="N178" i="1" s="1"/>
  <c r="M26" i="1"/>
  <c r="L26" i="1"/>
  <c r="N26" i="1" s="1"/>
  <c r="M266" i="1"/>
  <c r="L266" i="1"/>
  <c r="N266" i="1" s="1"/>
  <c r="P266" i="1"/>
  <c r="P398" i="1"/>
  <c r="L398" i="1"/>
  <c r="N398" i="1" s="1"/>
  <c r="M398" i="1"/>
  <c r="P234" i="1"/>
  <c r="M234" i="1"/>
  <c r="L234" i="1"/>
  <c r="N234" i="1" s="1"/>
  <c r="M122" i="1"/>
  <c r="P122" i="1"/>
  <c r="L122" i="1"/>
  <c r="N122" i="1" s="1"/>
  <c r="L28" i="1"/>
  <c r="N28" i="1" s="1"/>
  <c r="M28" i="1"/>
  <c r="L118" i="1"/>
  <c r="N118" i="1" s="1"/>
  <c r="P118" i="1"/>
  <c r="M118" i="1"/>
  <c r="P66" i="1"/>
  <c r="L66" i="1"/>
  <c r="N66" i="1" s="1"/>
  <c r="M66" i="1"/>
  <c r="L222" i="1"/>
  <c r="N222" i="1" s="1"/>
  <c r="M236" i="1"/>
  <c r="L236" i="1"/>
  <c r="N236" i="1" s="1"/>
  <c r="P236" i="1"/>
  <c r="L494" i="1"/>
  <c r="N494" i="1" s="1"/>
  <c r="P494" i="1"/>
  <c r="M494" i="1"/>
  <c r="P362" i="1"/>
  <c r="L362" i="1"/>
  <c r="N362" i="1" s="1"/>
  <c r="M362" i="1"/>
  <c r="P314" i="1"/>
  <c r="M314" i="1"/>
  <c r="L314" i="1"/>
  <c r="N314" i="1" s="1"/>
  <c r="M254" i="1"/>
  <c r="L254" i="1"/>
  <c r="N254" i="1" s="1"/>
  <c r="P254" i="1"/>
  <c r="P214" i="1"/>
  <c r="M214" i="1"/>
  <c r="L214" i="1"/>
  <c r="N214" i="1" s="1"/>
  <c r="M130" i="1"/>
  <c r="P130" i="1"/>
  <c r="L130" i="1"/>
  <c r="N130" i="1" s="1"/>
  <c r="M114" i="1"/>
  <c r="P114" i="1"/>
  <c r="M50" i="1"/>
  <c r="L50" i="1"/>
  <c r="N50" i="1" s="1"/>
  <c r="M534" i="1"/>
  <c r="P534" i="1"/>
  <c r="L534" i="1"/>
  <c r="N534" i="1" s="1"/>
  <c r="P274" i="1"/>
  <c r="L274" i="1"/>
  <c r="N274" i="1" s="1"/>
  <c r="M274" i="1"/>
  <c r="M74" i="1"/>
  <c r="L74" i="1"/>
  <c r="N74" i="1" s="1"/>
  <c r="P74" i="1"/>
  <c r="M518" i="1"/>
  <c r="P518" i="1"/>
  <c r="L518" i="1"/>
  <c r="N518" i="1" s="1"/>
  <c r="L390" i="1"/>
  <c r="N390" i="1" s="1"/>
  <c r="P390" i="1"/>
  <c r="M390" i="1"/>
  <c r="L334" i="1"/>
  <c r="N334" i="1" s="1"/>
  <c r="P334" i="1"/>
  <c r="M334" i="1"/>
  <c r="L170" i="1"/>
  <c r="N170" i="1" s="1"/>
  <c r="M170" i="1"/>
  <c r="P170" i="1"/>
  <c r="M2" i="1"/>
  <c r="L2" i="1"/>
  <c r="N2" i="1" s="1"/>
  <c r="M222" i="1"/>
  <c r="P148" i="1"/>
  <c r="L148" i="1"/>
  <c r="N148" i="1" s="1"/>
  <c r="M148" i="1"/>
  <c r="M550" i="1"/>
  <c r="L550" i="1"/>
  <c r="N550" i="1" s="1"/>
  <c r="P550" i="1"/>
  <c r="P350" i="1"/>
  <c r="M350" i="1"/>
  <c r="L350" i="1"/>
  <c r="N350" i="1" s="1"/>
  <c r="M298" i="1"/>
  <c r="L298" i="1"/>
  <c r="N298" i="1" s="1"/>
  <c r="P298" i="1"/>
  <c r="P242" i="1"/>
  <c r="M242" i="1"/>
  <c r="L242" i="1"/>
  <c r="N242" i="1" s="1"/>
  <c r="M198" i="1"/>
  <c r="P198" i="1"/>
  <c r="L198" i="1"/>
  <c r="N198" i="1" s="1"/>
  <c r="M126" i="1"/>
  <c r="L126" i="1"/>
  <c r="N126" i="1" s="1"/>
  <c r="P126" i="1"/>
  <c r="P102" i="1"/>
  <c r="M102" i="1"/>
  <c r="L102" i="1"/>
  <c r="N102" i="1" s="1"/>
  <c r="M42" i="1"/>
  <c r="L42" i="1"/>
  <c r="N42" i="1" s="1"/>
  <c r="G452" i="1"/>
  <c r="G453" i="1" s="1"/>
  <c r="G454" i="1" s="1"/>
  <c r="G455" i="1" s="1"/>
  <c r="G456" i="1" s="1"/>
  <c r="G457" i="1" s="1"/>
  <c r="G458" i="1" s="1"/>
  <c r="G459" i="1" s="1"/>
  <c r="G460" i="1" s="1"/>
  <c r="G461" i="1" s="1"/>
  <c r="G462" i="1" s="1"/>
  <c r="G463" i="1" s="1"/>
  <c r="G464" i="1" s="1"/>
  <c r="G465" i="1" s="1"/>
  <c r="G466" i="1" s="1"/>
  <c r="G467" i="1" s="1"/>
  <c r="G468" i="1" s="1"/>
  <c r="G469" i="1" s="1"/>
  <c r="G470" i="1" s="1"/>
  <c r="G471" i="1" s="1"/>
  <c r="G472" i="1" s="1"/>
  <c r="G473" i="1" s="1"/>
  <c r="G474" i="1" s="1"/>
  <c r="G475" i="1" s="1"/>
  <c r="G476" i="1" s="1"/>
  <c r="G477" i="1" s="1"/>
  <c r="G478" i="1" s="1"/>
  <c r="G479" i="1" s="1"/>
  <c r="G480" i="1" s="1"/>
  <c r="G481" i="1" s="1"/>
  <c r="G482" i="1" s="1"/>
  <c r="G483" i="1" s="1"/>
  <c r="G484" i="1" s="1"/>
  <c r="G485" i="1" s="1"/>
  <c r="G486" i="1" s="1"/>
  <c r="G487" i="1" s="1"/>
  <c r="G488" i="1" s="1"/>
  <c r="G489" i="1" s="1"/>
  <c r="G490" i="1" s="1"/>
  <c r="G491" i="1" s="1"/>
  <c r="G492" i="1" s="1"/>
  <c r="G493" i="1" s="1"/>
  <c r="G494" i="1" s="1"/>
  <c r="G495" i="1" s="1"/>
  <c r="G496" i="1" s="1"/>
  <c r="G497" i="1" s="1"/>
  <c r="G498" i="1" s="1"/>
  <c r="G499" i="1" s="1"/>
  <c r="G500" i="1" s="1"/>
  <c r="G501" i="1" s="1"/>
  <c r="G502" i="1" s="1"/>
  <c r="G503" i="1" s="1"/>
  <c r="G504" i="1" s="1"/>
  <c r="G505" i="1" s="1"/>
  <c r="G506" i="1" s="1"/>
  <c r="G507" i="1" s="1"/>
  <c r="G508" i="1" s="1"/>
  <c r="G509" i="1" s="1"/>
  <c r="G510" i="1" s="1"/>
  <c r="G511" i="1" s="1"/>
  <c r="G512" i="1" s="1"/>
  <c r="G513" i="1" s="1"/>
  <c r="G514" i="1" s="1"/>
  <c r="G515" i="1" s="1"/>
  <c r="G516" i="1" s="1"/>
  <c r="G517" i="1" s="1"/>
  <c r="G518" i="1" s="1"/>
  <c r="G519" i="1" s="1"/>
  <c r="G520" i="1" s="1"/>
  <c r="G521" i="1" s="1"/>
  <c r="G522" i="1" s="1"/>
  <c r="G523" i="1" s="1"/>
  <c r="G524" i="1" s="1"/>
  <c r="G525" i="1" s="1"/>
  <c r="G526" i="1" s="1"/>
  <c r="G527" i="1" s="1"/>
  <c r="G528" i="1" s="1"/>
  <c r="G529" i="1" s="1"/>
  <c r="G530" i="1" s="1"/>
  <c r="G531" i="1" s="1"/>
  <c r="G532" i="1" s="1"/>
  <c r="G533" i="1" s="1"/>
  <c r="G534" i="1" s="1"/>
  <c r="G535" i="1" s="1"/>
  <c r="G536" i="1" s="1"/>
  <c r="G537" i="1" s="1"/>
  <c r="G538" i="1" s="1"/>
  <c r="G539" i="1" s="1"/>
  <c r="G540" i="1" s="1"/>
  <c r="G541" i="1" s="1"/>
  <c r="G542" i="1" s="1"/>
  <c r="G543" i="1" s="1"/>
  <c r="G544" i="1" s="1"/>
  <c r="G545" i="1" s="1"/>
  <c r="G546" i="1" s="1"/>
  <c r="G547" i="1" s="1"/>
  <c r="G548" i="1" s="1"/>
  <c r="G549" i="1" s="1"/>
  <c r="G550" i="1" s="1"/>
  <c r="G551" i="1" s="1"/>
  <c r="G552" i="1" s="1"/>
  <c r="G553" i="1" s="1"/>
  <c r="G554" i="1" s="1"/>
  <c r="G555" i="1" s="1"/>
  <c r="G556" i="1" s="1"/>
  <c r="G557" i="1" s="1"/>
  <c r="G558" i="1" s="1"/>
  <c r="G559" i="1" s="1"/>
  <c r="G560" i="1" s="1"/>
  <c r="G561" i="1" s="1"/>
  <c r="G562" i="1" s="1"/>
  <c r="G563" i="1" s="1"/>
  <c r="G564" i="1" s="1"/>
  <c r="G565" i="1" s="1"/>
  <c r="G566" i="1" s="1"/>
  <c r="G567" i="1" s="1"/>
  <c r="G568" i="1" s="1"/>
  <c r="G569" i="1" s="1"/>
  <c r="G570" i="1" s="1"/>
  <c r="G571" i="1" s="1"/>
  <c r="G572" i="1" s="1"/>
  <c r="G573" i="1" s="1"/>
  <c r="G574" i="1" s="1"/>
  <c r="G575" i="1" s="1"/>
  <c r="G576" i="1" s="1"/>
  <c r="G577" i="1" s="1"/>
  <c r="G578" i="1" s="1"/>
  <c r="G579" i="1" s="1"/>
  <c r="G580" i="1" s="1"/>
  <c r="G581" i="1" s="1"/>
  <c r="G582" i="1" s="1"/>
  <c r="G583" i="1" s="1"/>
  <c r="G584" i="1" s="1"/>
  <c r="G585" i="1" s="1"/>
  <c r="G586" i="1" s="1"/>
  <c r="G587" i="1" s="1"/>
  <c r="G588" i="1" s="1"/>
  <c r="G589" i="1" s="1"/>
  <c r="G590" i="1" s="1"/>
  <c r="G591" i="1" s="1"/>
  <c r="G592" i="1" s="1"/>
  <c r="G593" i="1" s="1"/>
  <c r="G594" i="1" s="1"/>
  <c r="G595" i="1" s="1"/>
  <c r="G596" i="1" s="1"/>
  <c r="G597" i="1" s="1"/>
  <c r="G598" i="1" s="1"/>
  <c r="G599" i="1" s="1"/>
  <c r="G600" i="1" s="1"/>
  <c r="G601" i="1" s="1"/>
  <c r="E15" i="1" l="1"/>
  <c r="C15" i="1"/>
  <c r="B13" i="1"/>
  <c r="E13" i="1"/>
  <c r="B15" i="1"/>
  <c r="C13" i="1" l="1"/>
  <c r="D15" i="1" s="1"/>
  <c r="D13" i="1" l="1"/>
</calcChain>
</file>

<file path=xl/sharedStrings.xml><?xml version="1.0" encoding="utf-8"?>
<sst xmlns="http://schemas.openxmlformats.org/spreadsheetml/2006/main" count="88" uniqueCount="76">
  <si>
    <t>Distance (m)</t>
  </si>
  <si>
    <t>Vmax (m/s)</t>
  </si>
  <si>
    <t>Tau (s)</t>
  </si>
  <si>
    <t>T° (°C)</t>
  </si>
  <si>
    <t>F0 (N/kg)</t>
  </si>
  <si>
    <t>V0 (m/s)</t>
  </si>
  <si>
    <t>Pmax (W/kg)</t>
  </si>
  <si>
    <t>RF max (%)</t>
  </si>
  <si>
    <t>Drf (%)</t>
  </si>
  <si>
    <t>Velocity (t)</t>
  </si>
  <si>
    <t>Position (t)</t>
  </si>
  <si>
    <t>Stature (m)</t>
  </si>
  <si>
    <t>Mass (kg)</t>
  </si>
  <si>
    <t>Time (s)</t>
  </si>
  <si>
    <t>Position model (s)</t>
  </si>
  <si>
    <t>Square Differences</t>
  </si>
  <si>
    <t>Sum</t>
  </si>
  <si>
    <t>FV Slope</t>
  </si>
  <si>
    <t>Full details on the method:</t>
  </si>
  <si>
    <t>Full details on the interpretation of variables:</t>
  </si>
  <si>
    <t>https://www.researchgate.net/publication/287995954_Interpreting_Power-Force-Velocity_Profiles_for_Individualized_and_Specific_Training</t>
  </si>
  <si>
    <t>https://www.researchgate.net/publication/277020032_A_simple_method_for_measuring_power_force_velocity_properties_and_mechanical_effectiveness_in_sprint_running_Simple_method_to_compute_sprint_mechanics</t>
  </si>
  <si>
    <t>HZT acceleration (t)</t>
  </si>
  <si>
    <t>Air Friction (N)</t>
  </si>
  <si>
    <t>HZT Net Force (N)</t>
  </si>
  <si>
    <t>HZT Net Force (N/kg)</t>
  </si>
  <si>
    <t>HZT Power (W)</t>
  </si>
  <si>
    <t>HZT Power (W/kg)</t>
  </si>
  <si>
    <t>VTC Force (N)</t>
  </si>
  <si>
    <t>Ratio of Force (%)</t>
  </si>
  <si>
    <t>Vopt (m/s)</t>
  </si>
  <si>
    <t>Max Speed (m/s)</t>
  </si>
  <si>
    <t>P (hPa)</t>
  </si>
  <si>
    <t>Radar Speed (m/s)</t>
  </si>
  <si>
    <t>Model Speed (m/s)</t>
  </si>
  <si>
    <t>Position (m)</t>
  </si>
  <si>
    <t>Square differences</t>
  </si>
  <si>
    <t>Acceleration (m/s2)</t>
  </si>
  <si>
    <t>F Hzt (N)</t>
  </si>
  <si>
    <t>F air (N)</t>
  </si>
  <si>
    <t>F HZT total (N)</t>
  </si>
  <si>
    <t>F HZT total (N/kg)</t>
  </si>
  <si>
    <t>Power hzt (W/kg)</t>
  </si>
  <si>
    <t>F RESULTANT (N)</t>
  </si>
  <si>
    <t>RF (%)</t>
  </si>
  <si>
    <t>Height (m)</t>
  </si>
  <si>
    <t>P (mmHg)</t>
  </si>
  <si>
    <t>distance</t>
  </si>
  <si>
    <t>time</t>
  </si>
  <si>
    <t>diff</t>
  </si>
  <si>
    <t>Predicted</t>
  </si>
  <si>
    <t>Timing Light</t>
  </si>
  <si>
    <t>Time delay (s)</t>
  </si>
  <si>
    <t>diff in per</t>
  </si>
  <si>
    <t>SUM of square differences</t>
  </si>
  <si>
    <t>Air friction coefficient k (kg/m)</t>
  </si>
  <si>
    <t>see Arsac et al. 2002</t>
  </si>
  <si>
    <t>rho (kg/m^3)</t>
  </si>
  <si>
    <t>Af (m²)</t>
  </si>
  <si>
    <t>Cd</t>
  </si>
  <si>
    <t>Drf</t>
  </si>
  <si>
    <t>MAIN OUTCOMES</t>
  </si>
  <si>
    <t>F0 (N)</t>
  </si>
  <si>
    <t>Pmax (W)</t>
  </si>
  <si>
    <t>FV profile (slope)</t>
  </si>
  <si>
    <t>Bolt's power/kg is at 30</t>
  </si>
  <si>
    <t>top guys at 0.04-0.06</t>
  </si>
  <si>
    <t>bottom guys at 0.08</t>
  </si>
  <si>
    <t>RFmax</t>
  </si>
  <si>
    <t>This speadsheet is for calculation of the correct positions of split time marks (sticks, cones etc.). The calculation accounts for camera parallax.</t>
  </si>
  <si>
    <t>Athlete's position (m)</t>
  </si>
  <si>
    <t>Distance of the mark from the start line (m)</t>
  </si>
  <si>
    <t>Perpendicular distance from camera to the line of movement (m)</t>
  </si>
  <si>
    <t>Separation between marks and line of movement (m)</t>
  </si>
  <si>
    <t>Camera location from the start line in the direction of movement (m)</t>
  </si>
  <si>
    <t>GPS Speed (km/h)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</si>
</sst>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00"/>
    <numFmt numFmtId="166" formatCode="0.0%"/>
  </numFmts>
  <fonts count="16" x14ac:knownFonts="1">
    <font>
      <sz val="12"/>
      <color theme="1"/>
      <name val="Calibri"/>
      <family val="2"/>
      <scheme val="minor"/>
    </font>
    <font>
      <sz val="12"/>
      <color theme="1"/>
      <name val="Calibri"/>
      <family val="2"/>
      <scheme val="minor"/>
    </font>
    <font>
      <b/>
      <sz val="12"/>
      <color theme="0"/>
      <name val="Calibri"/>
      <family val="2"/>
      <scheme val="minor"/>
    </font>
    <font>
      <sz val="12"/>
      <color rgb="FFFF0000"/>
      <name val="Calibri"/>
      <family val="2"/>
      <scheme val="minor"/>
    </font>
    <font>
      <b/>
      <sz val="12"/>
      <color theme="1"/>
      <name val="Calibri"/>
      <family val="2"/>
      <scheme val="minor"/>
    </font>
    <font>
      <sz val="16"/>
      <color theme="1"/>
      <name val="Calibri"/>
      <family val="2"/>
      <scheme val="minor"/>
    </font>
    <font>
      <b/>
      <sz val="16"/>
      <color theme="1"/>
      <name val="Calibri"/>
      <family val="2"/>
      <scheme val="minor"/>
    </font>
    <font>
      <b/>
      <i/>
      <sz val="12"/>
      <color rgb="FFFF0000"/>
      <name val="Calibri"/>
      <family val="2"/>
      <scheme val="minor"/>
    </font>
    <font>
      <b/>
      <sz val="12"/>
      <color rgb="FFFF0000"/>
      <name val="Calibri"/>
      <family val="2"/>
      <scheme val="minor"/>
    </font>
    <font>
      <b/>
      <sz val="12"/>
      <color rgb="FFFFFF00"/>
      <name val="Calibri"/>
      <family val="2"/>
      <scheme val="minor"/>
    </font>
    <font>
      <b/>
      <sz val="16"/>
      <color rgb="FFFFFF00"/>
      <name val="Calibri"/>
      <family val="2"/>
      <scheme val="minor"/>
    </font>
    <font>
      <sz val="12"/>
      <color rgb="FFFFFF00"/>
      <name val="Calibri"/>
      <family val="2"/>
      <scheme val="minor"/>
    </font>
    <font>
      <u/>
      <sz val="12"/>
      <color theme="10"/>
      <name val="Calibri"/>
      <family val="2"/>
      <scheme val="minor"/>
    </font>
    <font>
      <sz val="11"/>
      <color theme="1"/>
      <name val="Calibri"/>
      <family val="2"/>
      <scheme val="minor"/>
    </font>
    <font>
      <b/>
      <sz val="14"/>
      <color theme="1"/>
      <name val="Calibri"/>
      <family val="2"/>
      <scheme val="minor"/>
    </font>
    <font>
      <sz val="12"/>
      <color theme="0"/>
      <name val="Calibri"/>
      <family val="2"/>
      <scheme val="minor"/>
    </font>
  </fonts>
  <fills count="17">
    <fill>
      <patternFill patternType="none"/>
    </fill>
    <fill>
      <patternFill patternType="gray125"/>
    </fill>
    <fill>
      <patternFill patternType="solid">
        <fgColor theme="8" tint="0.79998168889431442"/>
        <bgColor indexed="64"/>
      </patternFill>
    </fill>
    <fill>
      <patternFill patternType="solid">
        <fgColor theme="9" tint="0.59999389629810485"/>
        <bgColor indexed="64"/>
      </patternFill>
    </fill>
    <fill>
      <patternFill patternType="solid">
        <fgColor theme="7" tint="0.79998168889431442"/>
        <bgColor indexed="64"/>
      </patternFill>
    </fill>
    <fill>
      <patternFill patternType="solid">
        <fgColor theme="1"/>
        <bgColor indexed="64"/>
      </patternFill>
    </fill>
    <fill>
      <patternFill patternType="solid">
        <fgColor theme="0" tint="-0.14999847407452621"/>
        <bgColor indexed="64"/>
      </patternFill>
    </fill>
    <fill>
      <patternFill patternType="solid">
        <fgColor theme="7" tint="0.59999389629810485"/>
        <bgColor indexed="64"/>
      </patternFill>
    </fill>
    <fill>
      <patternFill patternType="solid">
        <fgColor theme="2"/>
        <bgColor indexed="64"/>
      </patternFill>
    </fill>
    <fill>
      <patternFill patternType="solid">
        <fgColor rgb="FFFFFF00"/>
        <bgColor indexed="64"/>
      </patternFill>
    </fill>
    <fill>
      <patternFill patternType="solid">
        <fgColor rgb="FFCCFFCC"/>
        <bgColor indexed="64"/>
      </patternFill>
    </fill>
    <fill>
      <patternFill patternType="solid">
        <fgColor theme="3" tint="0.59999389629810485"/>
        <bgColor indexed="64"/>
      </patternFill>
    </fill>
    <fill>
      <patternFill patternType="solid">
        <fgColor rgb="FF00B050"/>
        <bgColor indexed="64"/>
      </patternFill>
    </fill>
    <fill>
      <patternFill patternType="solid">
        <fgColor theme="0" tint="-0.249977111117893"/>
        <bgColor indexed="64"/>
      </patternFill>
    </fill>
    <fill>
      <patternFill patternType="solid">
        <fgColor theme="0"/>
        <bgColor indexed="64"/>
      </patternFill>
    </fill>
    <fill>
      <patternFill patternType="solid">
        <fgColor rgb="FFFF0000"/>
        <bgColor indexed="64"/>
      </patternFill>
    </fill>
    <fill>
      <patternFill patternType="solid">
        <fgColor rgb="FFFFC000"/>
        <bgColor indexed="64"/>
      </patternFill>
    </fill>
  </fills>
  <borders count="16">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style="thin">
        <color auto="1"/>
      </top>
      <bottom/>
      <diagonal/>
    </border>
    <border>
      <left/>
      <right/>
      <top style="thin">
        <color auto="1"/>
      </top>
      <bottom/>
      <diagonal/>
    </border>
    <border>
      <left/>
      <right style="medium">
        <color auto="1"/>
      </right>
      <top style="thin">
        <color auto="1"/>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s>
  <cellStyleXfs count="3">
    <xf numFmtId="0" fontId="0" fillId="0" borderId="0"/>
    <xf numFmtId="9" fontId="1" fillId="0" borderId="0" applyFont="0" applyFill="0" applyBorder="0" applyAlignment="0" applyProtection="0"/>
    <xf numFmtId="0" fontId="12" fillId="0" borderId="0" applyNumberFormat="0" applyFill="0" applyBorder="0" applyAlignment="0" applyProtection="0"/>
  </cellStyleXfs>
  <cellXfs count="85">
    <xf numFmtId="0" fontId="0" fillId="0" borderId="0" xfId="0"/>
    <xf numFmtId="0" fontId="5" fillId="2" borderId="0" xfId="0" applyFont="1" applyFill="1" applyAlignment="1">
      <alignment horizontal="left" vertical="center" wrapText="1"/>
    </xf>
    <xf numFmtId="0" fontId="6" fillId="3" borderId="0" xfId="0" applyFont="1" applyFill="1" applyAlignment="1">
      <alignment horizontal="center" vertical="center" wrapText="1"/>
    </xf>
    <xf numFmtId="0" fontId="5" fillId="4" borderId="0" xfId="0" applyFont="1" applyFill="1" applyAlignment="1">
      <alignment horizontal="center" vertical="center" wrapText="1"/>
    </xf>
    <xf numFmtId="9" fontId="5" fillId="4" borderId="0" xfId="1" applyFont="1" applyFill="1" applyAlignment="1">
      <alignment horizontal="center" vertical="center" wrapText="1"/>
    </xf>
    <xf numFmtId="0" fontId="5" fillId="0" borderId="0" xfId="0" applyFont="1" applyAlignment="1">
      <alignment vertical="center" wrapText="1"/>
    </xf>
    <xf numFmtId="0" fontId="2" fillId="5" borderId="0" xfId="0" applyFont="1" applyFill="1" applyAlignment="1">
      <alignment horizontal="left"/>
    </xf>
    <xf numFmtId="0" fontId="4" fillId="3" borderId="0" xfId="0" applyFont="1" applyFill="1" applyAlignment="1">
      <alignment horizontal="center"/>
    </xf>
    <xf numFmtId="0" fontId="0" fillId="3" borderId="0" xfId="0" applyFill="1" applyAlignment="1">
      <alignment horizontal="center"/>
    </xf>
    <xf numFmtId="164" fontId="0" fillId="3" borderId="0" xfId="0" applyNumberFormat="1" applyFill="1" applyAlignment="1">
      <alignment horizontal="center"/>
    </xf>
    <xf numFmtId="0" fontId="0" fillId="0" borderId="0" xfId="0" applyAlignment="1">
      <alignment horizontal="center"/>
    </xf>
    <xf numFmtId="2" fontId="0" fillId="0" borderId="0" xfId="0" applyNumberFormat="1" applyAlignment="1">
      <alignment horizontal="center"/>
    </xf>
    <xf numFmtId="1" fontId="0" fillId="0" borderId="0" xfId="0" applyNumberFormat="1" applyAlignment="1">
      <alignment horizontal="center"/>
    </xf>
    <xf numFmtId="9" fontId="0" fillId="6" borderId="0" xfId="1" applyFont="1" applyFill="1" applyAlignment="1">
      <alignment horizontal="center"/>
    </xf>
    <xf numFmtId="0" fontId="0" fillId="2" borderId="0" xfId="0" applyFill="1" applyAlignment="1">
      <alignment horizontal="left"/>
    </xf>
    <xf numFmtId="0" fontId="7" fillId="3" borderId="0" xfId="0" applyFont="1" applyFill="1" applyAlignment="1">
      <alignment horizontal="center"/>
    </xf>
    <xf numFmtId="0" fontId="0" fillId="2" borderId="0" xfId="0" applyFill="1" applyAlignment="1">
      <alignment horizontal="center"/>
    </xf>
    <xf numFmtId="0" fontId="4" fillId="2" borderId="0" xfId="0" applyFont="1" applyFill="1" applyAlignment="1">
      <alignment horizontal="center"/>
    </xf>
    <xf numFmtId="9" fontId="0" fillId="0" borderId="0" xfId="1" applyFont="1" applyAlignment="1">
      <alignment horizontal="center"/>
    </xf>
    <xf numFmtId="0" fontId="9" fillId="5" borderId="0" xfId="0" applyFont="1" applyFill="1" applyAlignment="1">
      <alignment horizontal="left"/>
    </xf>
    <xf numFmtId="0" fontId="10" fillId="5" borderId="0" xfId="0" applyFont="1" applyFill="1" applyAlignment="1">
      <alignment horizontal="center" vertical="center" wrapText="1"/>
    </xf>
    <xf numFmtId="0" fontId="9" fillId="5" borderId="0" xfId="0" applyFont="1" applyFill="1" applyAlignment="1">
      <alignment horizontal="center"/>
    </xf>
    <xf numFmtId="0" fontId="11" fillId="5" borderId="0" xfId="0" applyFont="1" applyFill="1" applyAlignment="1">
      <alignment horizontal="center"/>
    </xf>
    <xf numFmtId="164" fontId="8" fillId="3" borderId="1" xfId="0" applyNumberFormat="1" applyFont="1" applyFill="1" applyBorder="1" applyAlignment="1">
      <alignment horizontal="center"/>
    </xf>
    <xf numFmtId="0" fontId="12" fillId="2" borderId="0" xfId="2" applyFill="1" applyAlignment="1">
      <alignment horizontal="left"/>
    </xf>
    <xf numFmtId="0" fontId="4" fillId="2" borderId="0" xfId="0" applyFont="1" applyFill="1" applyAlignment="1">
      <alignment horizontal="left"/>
    </xf>
    <xf numFmtId="0" fontId="0" fillId="7" borderId="2" xfId="0" applyFill="1" applyBorder="1" applyAlignment="1">
      <alignment horizontal="center"/>
    </xf>
    <xf numFmtId="0" fontId="0" fillId="7" borderId="3" xfId="0" applyFill="1" applyBorder="1" applyAlignment="1">
      <alignment horizontal="center"/>
    </xf>
    <xf numFmtId="0" fontId="0" fillId="7" borderId="4" xfId="0" applyFill="1" applyBorder="1" applyAlignment="1">
      <alignment horizontal="center"/>
    </xf>
    <xf numFmtId="2" fontId="3" fillId="7" borderId="5" xfId="0" applyNumberFormat="1" applyFont="1" applyFill="1" applyBorder="1" applyAlignment="1">
      <alignment horizontal="center"/>
    </xf>
    <xf numFmtId="2" fontId="3" fillId="7" borderId="0" xfId="0" applyNumberFormat="1" applyFont="1" applyFill="1" applyAlignment="1">
      <alignment horizontal="center"/>
    </xf>
    <xf numFmtId="164" fontId="3" fillId="7" borderId="6" xfId="0" applyNumberFormat="1" applyFont="1" applyFill="1" applyBorder="1" applyAlignment="1">
      <alignment horizontal="center"/>
    </xf>
    <xf numFmtId="0" fontId="0" fillId="7" borderId="5" xfId="0" applyFill="1" applyBorder="1" applyAlignment="1">
      <alignment horizontal="left"/>
    </xf>
    <xf numFmtId="0" fontId="0" fillId="7" borderId="0" xfId="0" applyFill="1" applyAlignment="1">
      <alignment horizontal="left"/>
    </xf>
    <xf numFmtId="9" fontId="3" fillId="7" borderId="7" xfId="0" applyNumberFormat="1" applyFont="1" applyFill="1" applyBorder="1" applyAlignment="1">
      <alignment horizontal="center"/>
    </xf>
    <xf numFmtId="10" fontId="3" fillId="7" borderId="8" xfId="1" applyNumberFormat="1" applyFont="1" applyFill="1" applyBorder="1" applyAlignment="1">
      <alignment horizontal="center"/>
    </xf>
    <xf numFmtId="2" fontId="0" fillId="8" borderId="0" xfId="0" applyNumberFormat="1" applyFill="1" applyAlignment="1">
      <alignment horizontal="center"/>
    </xf>
    <xf numFmtId="2" fontId="3" fillId="7" borderId="8" xfId="0" applyNumberFormat="1" applyFont="1" applyFill="1" applyBorder="1" applyAlignment="1">
      <alignment horizontal="center"/>
    </xf>
    <xf numFmtId="2" fontId="3" fillId="7" borderId="9" xfId="0" applyNumberFormat="1" applyFont="1" applyFill="1" applyBorder="1" applyAlignment="1">
      <alignment horizontal="center"/>
    </xf>
    <xf numFmtId="0" fontId="13" fillId="7" borderId="6" xfId="0" applyFont="1" applyFill="1" applyBorder="1" applyAlignment="1">
      <alignment horizontal="left"/>
    </xf>
    <xf numFmtId="0" fontId="4" fillId="9" borderId="0" xfId="0" applyFont="1" applyFill="1" applyAlignment="1">
      <alignment horizontal="center" vertical="center" wrapText="1"/>
    </xf>
    <xf numFmtId="0" fontId="4" fillId="0" borderId="0" xfId="0" applyFont="1" applyAlignment="1">
      <alignment horizontal="center" vertical="center" wrapText="1"/>
    </xf>
    <xf numFmtId="0" fontId="4" fillId="10" borderId="0" xfId="0" applyFont="1" applyFill="1" applyAlignment="1">
      <alignment horizontal="center" vertical="center" wrapText="1"/>
    </xf>
    <xf numFmtId="0" fontId="4" fillId="11" borderId="0" xfId="0" applyFont="1" applyFill="1" applyAlignment="1">
      <alignment horizontal="center" vertical="center" wrapText="1"/>
    </xf>
    <xf numFmtId="0" fontId="4" fillId="0" borderId="2" xfId="0" applyFont="1" applyBorder="1"/>
    <xf numFmtId="0" fontId="0" fillId="12" borderId="3" xfId="0" applyFill="1" applyBorder="1"/>
    <xf numFmtId="0" fontId="0" fillId="0" borderId="4" xfId="0" applyBorder="1"/>
    <xf numFmtId="0" fontId="0" fillId="9" borderId="0" xfId="0" applyFill="1"/>
    <xf numFmtId="2" fontId="0" fillId="10" borderId="0" xfId="0" applyNumberFormat="1" applyFill="1" applyAlignment="1">
      <alignment horizontal="center"/>
    </xf>
    <xf numFmtId="165" fontId="0" fillId="0" borderId="0" xfId="0" applyNumberFormat="1" applyAlignment="1">
      <alignment horizontal="center"/>
    </xf>
    <xf numFmtId="1" fontId="0" fillId="11" borderId="0" xfId="0" applyNumberFormat="1" applyFill="1" applyAlignment="1">
      <alignment horizontal="center"/>
    </xf>
    <xf numFmtId="0" fontId="4" fillId="0" borderId="5" xfId="0" applyFont="1" applyBorder="1"/>
    <xf numFmtId="0" fontId="0" fillId="0" borderId="6" xfId="0" applyBorder="1"/>
    <xf numFmtId="0" fontId="0" fillId="12" borderId="0" xfId="0" applyFill="1"/>
    <xf numFmtId="2" fontId="0" fillId="0" borderId="0" xfId="0" applyNumberFormat="1"/>
    <xf numFmtId="0" fontId="4" fillId="0" borderId="10" xfId="0" applyFont="1" applyBorder="1"/>
    <xf numFmtId="2" fontId="0" fillId="13" borderId="11" xfId="0" applyNumberFormat="1" applyFill="1" applyBorder="1"/>
    <xf numFmtId="2" fontId="0" fillId="13" borderId="0" xfId="0" applyNumberFormat="1" applyFill="1"/>
    <xf numFmtId="0" fontId="4" fillId="0" borderId="7" xfId="0" applyFont="1" applyBorder="1"/>
    <xf numFmtId="0" fontId="0" fillId="13" borderId="8" xfId="0" applyFill="1" applyBorder="1"/>
    <xf numFmtId="0" fontId="4" fillId="0" borderId="13" xfId="0" applyFont="1" applyBorder="1"/>
    <xf numFmtId="165" fontId="0" fillId="14" borderId="14" xfId="0" applyNumberFormat="1" applyFill="1" applyBorder="1"/>
    <xf numFmtId="0" fontId="0" fillId="0" borderId="15" xfId="0" applyBorder="1"/>
    <xf numFmtId="0" fontId="14" fillId="16" borderId="2" xfId="0" applyFont="1" applyFill="1" applyBorder="1"/>
    <xf numFmtId="1" fontId="0" fillId="16" borderId="4" xfId="0" applyNumberFormat="1" applyFill="1" applyBorder="1" applyAlignment="1">
      <alignment horizontal="center"/>
    </xf>
    <xf numFmtId="0" fontId="14" fillId="16" borderId="5" xfId="0" applyFont="1" applyFill="1" applyBorder="1"/>
    <xf numFmtId="2" fontId="0" fillId="16" borderId="6" xfId="0" applyNumberFormat="1" applyFill="1" applyBorder="1" applyAlignment="1">
      <alignment horizontal="center"/>
    </xf>
    <xf numFmtId="1" fontId="0" fillId="16" borderId="6" xfId="0" applyNumberFormat="1" applyFill="1" applyBorder="1" applyAlignment="1">
      <alignment horizontal="center"/>
    </xf>
    <xf numFmtId="164" fontId="0" fillId="16" borderId="6" xfId="0" applyNumberFormat="1" applyFill="1" applyBorder="1" applyAlignment="1">
      <alignment horizontal="center"/>
    </xf>
    <xf numFmtId="166" fontId="0" fillId="16" borderId="6" xfId="0" applyNumberFormat="1" applyFill="1" applyBorder="1" applyAlignment="1">
      <alignment horizontal="center"/>
    </xf>
    <xf numFmtId="0" fontId="14" fillId="16" borderId="7" xfId="0" applyFont="1" applyFill="1" applyBorder="1"/>
    <xf numFmtId="10" fontId="0" fillId="16" borderId="9" xfId="0" applyNumberFormat="1" applyFill="1" applyBorder="1" applyAlignment="1">
      <alignment horizontal="center"/>
    </xf>
    <xf numFmtId="0" fontId="0" fillId="10" borderId="0" xfId="0" applyFill="1"/>
    <xf numFmtId="0" fontId="0" fillId="11" borderId="0" xfId="0" applyFill="1"/>
    <xf numFmtId="0" fontId="8" fillId="5" borderId="0" xfId="0" applyFont="1" applyFill="1" applyAlignment="1">
      <alignment horizontal="left" vertical="top" wrapText="1"/>
    </xf>
    <xf numFmtId="0" fontId="0" fillId="5" borderId="0" xfId="0" applyFill="1"/>
    <xf numFmtId="0" fontId="9" fillId="5" borderId="0" xfId="0" applyFont="1" applyFill="1" applyAlignment="1">
      <alignment horizontal="center" vertical="center" wrapText="1"/>
    </xf>
    <xf numFmtId="0" fontId="15" fillId="0" borderId="0" xfId="0" applyFont="1"/>
    <xf numFmtId="0" fontId="9" fillId="5" borderId="0" xfId="0" applyFont="1" applyFill="1"/>
    <xf numFmtId="0" fontId="0" fillId="0" borderId="1" xfId="0" applyBorder="1" applyAlignment="1">
      <alignment horizontal="center"/>
    </xf>
    <xf numFmtId="2" fontId="3" fillId="0" borderId="1" xfId="0" applyNumberFormat="1" applyFont="1" applyBorder="1" applyAlignment="1">
      <alignment horizontal="center"/>
    </xf>
    <xf numFmtId="0" fontId="0" fillId="0" borderId="12" xfId="0" applyBorder="1" applyAlignment="1">
      <alignment horizontal="center" vertical="center" wrapText="1"/>
    </xf>
    <xf numFmtId="0" fontId="0" fillId="0" borderId="6" xfId="0" applyBorder="1" applyAlignment="1">
      <alignment horizontal="center" vertical="center" wrapText="1"/>
    </xf>
    <xf numFmtId="0" fontId="0" fillId="0" borderId="9" xfId="0" applyBorder="1" applyAlignment="1">
      <alignment horizontal="center" vertical="center" wrapText="1"/>
    </xf>
    <xf numFmtId="0" fontId="2" fillId="15" borderId="14" xfId="0" applyFont="1" applyFill="1" applyBorder="1" applyAlignment="1">
      <alignment horizontal="center"/>
    </xf>
  </cellXfs>
  <cellStyles count="3">
    <cellStyle name="Lien hypertexte" xfId="2" builtinId="8"/>
    <cellStyle name="Normal" xfId="0" builtinId="0"/>
    <cellStyle name="Pourcentage" xfId="1" builtinId="5"/>
  </cellStyles>
  <dxfs count="0"/>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0" baseline="0">
                <a:solidFill>
                  <a:srgbClr val="FF0000"/>
                </a:solidFill>
                <a:latin typeface="+mn-lt"/>
                <a:ea typeface="+mn-ea"/>
                <a:cs typeface="+mn-cs"/>
              </a:defRPr>
            </a:pPr>
            <a:r>
              <a:rPr lang="fr-FR" sz="1600" b="1">
                <a:solidFill>
                  <a:srgbClr val="FF0000"/>
                </a:solidFill>
              </a:rPr>
              <a:t>POSITION (t)</a:t>
            </a:r>
          </a:p>
        </c:rich>
      </c:tx>
      <c:layout>
        <c:manualLayout>
          <c:xMode val="edge"/>
          <c:yMode val="edge"/>
          <c:x val="0.43009613465477498"/>
          <c:y val="4.5900677629440202E-2"/>
        </c:manualLayout>
      </c:layout>
      <c:overlay val="0"/>
      <c:spPr>
        <a:solidFill>
          <a:schemeClr val="bg1"/>
        </a:solidFill>
        <a:ln>
          <a:noFill/>
        </a:ln>
        <a:effectLst/>
      </c:spPr>
      <c:txPr>
        <a:bodyPr rot="0" spcFirstLastPara="1" vertOverflow="ellipsis" vert="horz" wrap="square" anchor="ctr" anchorCtr="1"/>
        <a:lstStyle/>
        <a:p>
          <a:pPr>
            <a:defRPr sz="1600" b="1" i="0" u="none" strike="noStrike" kern="1200" spc="0" baseline="0">
              <a:solidFill>
                <a:srgbClr val="FF0000"/>
              </a:solidFill>
              <a:latin typeface="+mn-lt"/>
              <a:ea typeface="+mn-ea"/>
              <a:cs typeface="+mn-cs"/>
            </a:defRPr>
          </a:pPr>
          <a:endParaRPr lang="fr-FR"/>
        </a:p>
      </c:txPr>
    </c:title>
    <c:autoTitleDeleted val="0"/>
    <c:plotArea>
      <c:layout>
        <c:manualLayout>
          <c:layoutTarget val="inner"/>
          <c:xMode val="edge"/>
          <c:yMode val="edge"/>
          <c:x val="6.2786258327348105E-2"/>
          <c:y val="1.76958240274925E-2"/>
          <c:w val="0.90291733189980805"/>
          <c:h val="0.91045354168525305"/>
        </c:manualLayout>
      </c:layout>
      <c:scatterChart>
        <c:scatterStyle val="lineMarker"/>
        <c:varyColors val="0"/>
        <c:ser>
          <c:idx val="0"/>
          <c:order val="0"/>
          <c:tx>
            <c:v>Xmod</c:v>
          </c:tx>
          <c:spPr>
            <a:ln w="25400" cap="rnd">
              <a:noFill/>
              <a:round/>
            </a:ln>
            <a:effectLst/>
          </c:spPr>
          <c:marker>
            <c:symbol val="circle"/>
            <c:size val="5"/>
            <c:spPr>
              <a:solidFill>
                <a:schemeClr val="accent1"/>
              </a:solidFill>
              <a:ln w="9525">
                <a:solidFill>
                  <a:schemeClr val="accent1"/>
                </a:solidFill>
              </a:ln>
              <a:effectLst/>
            </c:spPr>
          </c:marker>
          <c:xVal>
            <c:numRef>
              <c:f>'FROM SPLIT TIMES'!$F$2:$F$601</c:f>
              <c:numCache>
                <c:formatCode>General</c:formatCode>
                <c:ptCount val="600"/>
                <c:pt idx="0">
                  <c:v>0.01</c:v>
                </c:pt>
                <c:pt idx="1">
                  <c:v>0.02</c:v>
                </c:pt>
                <c:pt idx="2">
                  <c:v>0.03</c:v>
                </c:pt>
                <c:pt idx="3">
                  <c:v>0.04</c:v>
                </c:pt>
                <c:pt idx="4">
                  <c:v>0.05</c:v>
                </c:pt>
                <c:pt idx="5">
                  <c:v>0.06</c:v>
                </c:pt>
                <c:pt idx="6">
                  <c:v>7.0000000000000007E-2</c:v>
                </c:pt>
                <c:pt idx="7">
                  <c:v>0.08</c:v>
                </c:pt>
                <c:pt idx="8">
                  <c:v>0.09</c:v>
                </c:pt>
                <c:pt idx="9">
                  <c:v>0.1</c:v>
                </c:pt>
                <c:pt idx="10">
                  <c:v>0.11</c:v>
                </c:pt>
                <c:pt idx="11">
                  <c:v>0.12</c:v>
                </c:pt>
                <c:pt idx="12">
                  <c:v>0.13</c:v>
                </c:pt>
                <c:pt idx="13">
                  <c:v>0.14000000000000001</c:v>
                </c:pt>
                <c:pt idx="14">
                  <c:v>0.15</c:v>
                </c:pt>
                <c:pt idx="15">
                  <c:v>0.16</c:v>
                </c:pt>
                <c:pt idx="16">
                  <c:v>0.17</c:v>
                </c:pt>
                <c:pt idx="17">
                  <c:v>0.18</c:v>
                </c:pt>
                <c:pt idx="18">
                  <c:v>0.19</c:v>
                </c:pt>
                <c:pt idx="19">
                  <c:v>0.2</c:v>
                </c:pt>
                <c:pt idx="20">
                  <c:v>0.21</c:v>
                </c:pt>
                <c:pt idx="21">
                  <c:v>0.22</c:v>
                </c:pt>
                <c:pt idx="22">
                  <c:v>0.23</c:v>
                </c:pt>
                <c:pt idx="23">
                  <c:v>0.24</c:v>
                </c:pt>
                <c:pt idx="24">
                  <c:v>0.25</c:v>
                </c:pt>
                <c:pt idx="25">
                  <c:v>0.26</c:v>
                </c:pt>
                <c:pt idx="26">
                  <c:v>0.27</c:v>
                </c:pt>
                <c:pt idx="27">
                  <c:v>0.28000000000000003</c:v>
                </c:pt>
                <c:pt idx="28">
                  <c:v>0.28999999999999998</c:v>
                </c:pt>
                <c:pt idx="29">
                  <c:v>0.3</c:v>
                </c:pt>
                <c:pt idx="30">
                  <c:v>0.31</c:v>
                </c:pt>
                <c:pt idx="31">
                  <c:v>0.32</c:v>
                </c:pt>
                <c:pt idx="32">
                  <c:v>0.33</c:v>
                </c:pt>
                <c:pt idx="33">
                  <c:v>0.34</c:v>
                </c:pt>
                <c:pt idx="34">
                  <c:v>0.35</c:v>
                </c:pt>
                <c:pt idx="35">
                  <c:v>0.36</c:v>
                </c:pt>
                <c:pt idx="36">
                  <c:v>0.37</c:v>
                </c:pt>
                <c:pt idx="37">
                  <c:v>0.38</c:v>
                </c:pt>
                <c:pt idx="38">
                  <c:v>0.39</c:v>
                </c:pt>
                <c:pt idx="39">
                  <c:v>0.4</c:v>
                </c:pt>
                <c:pt idx="40">
                  <c:v>0.41</c:v>
                </c:pt>
                <c:pt idx="41">
                  <c:v>0.42</c:v>
                </c:pt>
                <c:pt idx="42">
                  <c:v>0.43</c:v>
                </c:pt>
                <c:pt idx="43">
                  <c:v>0.44</c:v>
                </c:pt>
                <c:pt idx="44">
                  <c:v>0.45</c:v>
                </c:pt>
                <c:pt idx="45">
                  <c:v>0.46</c:v>
                </c:pt>
                <c:pt idx="46">
                  <c:v>0.47</c:v>
                </c:pt>
                <c:pt idx="47">
                  <c:v>0.48</c:v>
                </c:pt>
                <c:pt idx="48">
                  <c:v>0.49</c:v>
                </c:pt>
                <c:pt idx="49">
                  <c:v>0.5</c:v>
                </c:pt>
                <c:pt idx="50">
                  <c:v>0.51</c:v>
                </c:pt>
                <c:pt idx="51">
                  <c:v>0.52</c:v>
                </c:pt>
                <c:pt idx="52">
                  <c:v>0.53</c:v>
                </c:pt>
                <c:pt idx="53">
                  <c:v>0.54</c:v>
                </c:pt>
                <c:pt idx="54">
                  <c:v>0.55000000000000004</c:v>
                </c:pt>
                <c:pt idx="55">
                  <c:v>0.56000000000000005</c:v>
                </c:pt>
                <c:pt idx="56">
                  <c:v>0.56999999999999995</c:v>
                </c:pt>
                <c:pt idx="57">
                  <c:v>0.57999999999999996</c:v>
                </c:pt>
                <c:pt idx="58">
                  <c:v>0.59</c:v>
                </c:pt>
                <c:pt idx="59">
                  <c:v>0.6</c:v>
                </c:pt>
                <c:pt idx="60">
                  <c:v>0.61</c:v>
                </c:pt>
                <c:pt idx="61">
                  <c:v>0.62</c:v>
                </c:pt>
                <c:pt idx="62">
                  <c:v>0.63</c:v>
                </c:pt>
                <c:pt idx="63">
                  <c:v>0.64</c:v>
                </c:pt>
                <c:pt idx="64">
                  <c:v>0.65</c:v>
                </c:pt>
                <c:pt idx="65">
                  <c:v>0.66</c:v>
                </c:pt>
                <c:pt idx="66">
                  <c:v>0.67</c:v>
                </c:pt>
                <c:pt idx="67">
                  <c:v>0.68</c:v>
                </c:pt>
                <c:pt idx="68">
                  <c:v>0.69</c:v>
                </c:pt>
                <c:pt idx="69">
                  <c:v>0.7</c:v>
                </c:pt>
                <c:pt idx="70">
                  <c:v>0.71</c:v>
                </c:pt>
                <c:pt idx="71">
                  <c:v>0.72</c:v>
                </c:pt>
                <c:pt idx="72">
                  <c:v>0.73</c:v>
                </c:pt>
                <c:pt idx="73">
                  <c:v>0.74</c:v>
                </c:pt>
                <c:pt idx="74">
                  <c:v>0.75</c:v>
                </c:pt>
                <c:pt idx="75">
                  <c:v>0.76</c:v>
                </c:pt>
                <c:pt idx="76">
                  <c:v>0.77</c:v>
                </c:pt>
                <c:pt idx="77">
                  <c:v>0.78</c:v>
                </c:pt>
                <c:pt idx="78">
                  <c:v>0.79</c:v>
                </c:pt>
                <c:pt idx="79">
                  <c:v>0.8</c:v>
                </c:pt>
                <c:pt idx="80">
                  <c:v>0.81</c:v>
                </c:pt>
                <c:pt idx="81">
                  <c:v>0.82</c:v>
                </c:pt>
                <c:pt idx="82">
                  <c:v>0.83</c:v>
                </c:pt>
                <c:pt idx="83">
                  <c:v>0.84</c:v>
                </c:pt>
                <c:pt idx="84">
                  <c:v>0.85</c:v>
                </c:pt>
                <c:pt idx="85">
                  <c:v>0.86</c:v>
                </c:pt>
                <c:pt idx="86">
                  <c:v>0.87</c:v>
                </c:pt>
                <c:pt idx="87">
                  <c:v>0.88</c:v>
                </c:pt>
                <c:pt idx="88">
                  <c:v>0.89</c:v>
                </c:pt>
                <c:pt idx="89">
                  <c:v>0.9</c:v>
                </c:pt>
                <c:pt idx="90">
                  <c:v>0.91</c:v>
                </c:pt>
                <c:pt idx="91">
                  <c:v>0.92</c:v>
                </c:pt>
                <c:pt idx="92">
                  <c:v>0.93</c:v>
                </c:pt>
                <c:pt idx="93">
                  <c:v>0.94</c:v>
                </c:pt>
                <c:pt idx="94">
                  <c:v>0.95</c:v>
                </c:pt>
                <c:pt idx="95">
                  <c:v>0.96</c:v>
                </c:pt>
                <c:pt idx="96">
                  <c:v>0.97</c:v>
                </c:pt>
                <c:pt idx="97">
                  <c:v>0.98</c:v>
                </c:pt>
                <c:pt idx="98">
                  <c:v>0.99</c:v>
                </c:pt>
                <c:pt idx="99">
                  <c:v>1</c:v>
                </c:pt>
                <c:pt idx="100">
                  <c:v>1.01</c:v>
                </c:pt>
                <c:pt idx="101">
                  <c:v>1.02</c:v>
                </c:pt>
                <c:pt idx="102">
                  <c:v>1.03</c:v>
                </c:pt>
                <c:pt idx="103">
                  <c:v>1.04</c:v>
                </c:pt>
                <c:pt idx="104">
                  <c:v>1.05</c:v>
                </c:pt>
                <c:pt idx="105">
                  <c:v>1.06</c:v>
                </c:pt>
                <c:pt idx="106">
                  <c:v>1.07</c:v>
                </c:pt>
                <c:pt idx="107">
                  <c:v>1.08</c:v>
                </c:pt>
                <c:pt idx="108">
                  <c:v>1.0900000000000001</c:v>
                </c:pt>
                <c:pt idx="109">
                  <c:v>1.1000000000000001</c:v>
                </c:pt>
                <c:pt idx="110">
                  <c:v>1.1100000000000001</c:v>
                </c:pt>
                <c:pt idx="111">
                  <c:v>1.1200000000000001</c:v>
                </c:pt>
                <c:pt idx="112">
                  <c:v>1.1299999999999999</c:v>
                </c:pt>
                <c:pt idx="113">
                  <c:v>1.1399999999999999</c:v>
                </c:pt>
                <c:pt idx="114">
                  <c:v>1.1499999999999999</c:v>
                </c:pt>
                <c:pt idx="115">
                  <c:v>1.1599999999999999</c:v>
                </c:pt>
                <c:pt idx="116">
                  <c:v>1.17</c:v>
                </c:pt>
                <c:pt idx="117">
                  <c:v>1.18</c:v>
                </c:pt>
                <c:pt idx="118">
                  <c:v>1.19</c:v>
                </c:pt>
                <c:pt idx="119">
                  <c:v>1.2</c:v>
                </c:pt>
                <c:pt idx="120">
                  <c:v>1.21</c:v>
                </c:pt>
                <c:pt idx="121">
                  <c:v>1.22</c:v>
                </c:pt>
                <c:pt idx="122">
                  <c:v>1.23</c:v>
                </c:pt>
                <c:pt idx="123">
                  <c:v>1.24</c:v>
                </c:pt>
                <c:pt idx="124">
                  <c:v>1.25</c:v>
                </c:pt>
                <c:pt idx="125">
                  <c:v>1.26</c:v>
                </c:pt>
                <c:pt idx="126">
                  <c:v>1.27</c:v>
                </c:pt>
                <c:pt idx="127">
                  <c:v>1.28</c:v>
                </c:pt>
                <c:pt idx="128">
                  <c:v>1.29</c:v>
                </c:pt>
                <c:pt idx="129">
                  <c:v>1.3</c:v>
                </c:pt>
                <c:pt idx="130">
                  <c:v>1.31</c:v>
                </c:pt>
                <c:pt idx="131">
                  <c:v>1.32</c:v>
                </c:pt>
                <c:pt idx="132">
                  <c:v>1.33</c:v>
                </c:pt>
                <c:pt idx="133">
                  <c:v>1.34</c:v>
                </c:pt>
                <c:pt idx="134">
                  <c:v>1.35</c:v>
                </c:pt>
                <c:pt idx="135">
                  <c:v>1.36</c:v>
                </c:pt>
                <c:pt idx="136">
                  <c:v>1.37</c:v>
                </c:pt>
                <c:pt idx="137">
                  <c:v>1.38</c:v>
                </c:pt>
                <c:pt idx="138">
                  <c:v>1.39</c:v>
                </c:pt>
                <c:pt idx="139">
                  <c:v>1.4</c:v>
                </c:pt>
                <c:pt idx="140">
                  <c:v>1.41</c:v>
                </c:pt>
                <c:pt idx="141">
                  <c:v>1.42</c:v>
                </c:pt>
                <c:pt idx="142">
                  <c:v>1.43</c:v>
                </c:pt>
                <c:pt idx="143">
                  <c:v>1.44</c:v>
                </c:pt>
                <c:pt idx="144">
                  <c:v>1.45</c:v>
                </c:pt>
                <c:pt idx="145">
                  <c:v>1.46</c:v>
                </c:pt>
                <c:pt idx="146">
                  <c:v>1.47</c:v>
                </c:pt>
                <c:pt idx="147">
                  <c:v>1.48</c:v>
                </c:pt>
                <c:pt idx="148">
                  <c:v>1.49</c:v>
                </c:pt>
                <c:pt idx="149">
                  <c:v>1.5</c:v>
                </c:pt>
                <c:pt idx="150">
                  <c:v>1.51</c:v>
                </c:pt>
                <c:pt idx="151">
                  <c:v>1.52</c:v>
                </c:pt>
                <c:pt idx="152">
                  <c:v>1.53</c:v>
                </c:pt>
                <c:pt idx="153">
                  <c:v>1.54</c:v>
                </c:pt>
                <c:pt idx="154">
                  <c:v>1.55</c:v>
                </c:pt>
                <c:pt idx="155">
                  <c:v>1.56</c:v>
                </c:pt>
                <c:pt idx="156">
                  <c:v>1.57</c:v>
                </c:pt>
                <c:pt idx="157">
                  <c:v>1.58</c:v>
                </c:pt>
                <c:pt idx="158">
                  <c:v>1.59</c:v>
                </c:pt>
                <c:pt idx="159">
                  <c:v>1.6</c:v>
                </c:pt>
                <c:pt idx="160">
                  <c:v>1.61</c:v>
                </c:pt>
                <c:pt idx="161">
                  <c:v>1.62</c:v>
                </c:pt>
                <c:pt idx="162">
                  <c:v>1.63</c:v>
                </c:pt>
                <c:pt idx="163">
                  <c:v>1.64</c:v>
                </c:pt>
                <c:pt idx="164">
                  <c:v>1.65</c:v>
                </c:pt>
                <c:pt idx="165">
                  <c:v>1.66</c:v>
                </c:pt>
                <c:pt idx="166">
                  <c:v>1.67</c:v>
                </c:pt>
                <c:pt idx="167">
                  <c:v>1.68</c:v>
                </c:pt>
                <c:pt idx="168">
                  <c:v>1.69</c:v>
                </c:pt>
                <c:pt idx="169">
                  <c:v>1.7</c:v>
                </c:pt>
                <c:pt idx="170">
                  <c:v>1.71</c:v>
                </c:pt>
                <c:pt idx="171">
                  <c:v>1.72</c:v>
                </c:pt>
                <c:pt idx="172">
                  <c:v>1.73</c:v>
                </c:pt>
                <c:pt idx="173">
                  <c:v>1.74</c:v>
                </c:pt>
                <c:pt idx="174">
                  <c:v>1.75</c:v>
                </c:pt>
                <c:pt idx="175">
                  <c:v>1.76</c:v>
                </c:pt>
                <c:pt idx="176">
                  <c:v>1.77</c:v>
                </c:pt>
                <c:pt idx="177">
                  <c:v>1.78</c:v>
                </c:pt>
                <c:pt idx="178">
                  <c:v>1.79</c:v>
                </c:pt>
                <c:pt idx="179">
                  <c:v>1.8</c:v>
                </c:pt>
                <c:pt idx="180">
                  <c:v>1.81</c:v>
                </c:pt>
                <c:pt idx="181">
                  <c:v>1.82</c:v>
                </c:pt>
                <c:pt idx="182">
                  <c:v>1.83</c:v>
                </c:pt>
                <c:pt idx="183">
                  <c:v>1.84</c:v>
                </c:pt>
                <c:pt idx="184">
                  <c:v>1.85</c:v>
                </c:pt>
                <c:pt idx="185">
                  <c:v>1.86</c:v>
                </c:pt>
                <c:pt idx="186">
                  <c:v>1.87</c:v>
                </c:pt>
                <c:pt idx="187">
                  <c:v>1.88</c:v>
                </c:pt>
                <c:pt idx="188">
                  <c:v>1.89</c:v>
                </c:pt>
                <c:pt idx="189">
                  <c:v>1.9</c:v>
                </c:pt>
                <c:pt idx="190">
                  <c:v>1.91</c:v>
                </c:pt>
                <c:pt idx="191">
                  <c:v>1.92</c:v>
                </c:pt>
                <c:pt idx="192">
                  <c:v>1.93</c:v>
                </c:pt>
                <c:pt idx="193">
                  <c:v>1.94</c:v>
                </c:pt>
                <c:pt idx="194">
                  <c:v>1.95</c:v>
                </c:pt>
                <c:pt idx="195">
                  <c:v>1.96</c:v>
                </c:pt>
                <c:pt idx="196">
                  <c:v>1.97</c:v>
                </c:pt>
                <c:pt idx="197">
                  <c:v>1.98</c:v>
                </c:pt>
                <c:pt idx="198">
                  <c:v>1.99</c:v>
                </c:pt>
                <c:pt idx="199">
                  <c:v>2</c:v>
                </c:pt>
                <c:pt idx="200">
                  <c:v>2.0099999999999998</c:v>
                </c:pt>
                <c:pt idx="201">
                  <c:v>2.02</c:v>
                </c:pt>
                <c:pt idx="202">
                  <c:v>2.0299999999999998</c:v>
                </c:pt>
                <c:pt idx="203">
                  <c:v>2.04</c:v>
                </c:pt>
                <c:pt idx="204">
                  <c:v>2.0499999999999998</c:v>
                </c:pt>
                <c:pt idx="205">
                  <c:v>2.06</c:v>
                </c:pt>
                <c:pt idx="206">
                  <c:v>2.0699999999999998</c:v>
                </c:pt>
                <c:pt idx="207">
                  <c:v>2.08</c:v>
                </c:pt>
                <c:pt idx="208">
                  <c:v>2.09</c:v>
                </c:pt>
                <c:pt idx="209">
                  <c:v>2.1</c:v>
                </c:pt>
                <c:pt idx="210">
                  <c:v>2.11</c:v>
                </c:pt>
                <c:pt idx="211">
                  <c:v>2.12</c:v>
                </c:pt>
                <c:pt idx="212">
                  <c:v>2.13</c:v>
                </c:pt>
                <c:pt idx="213">
                  <c:v>2.14</c:v>
                </c:pt>
                <c:pt idx="214">
                  <c:v>2.15</c:v>
                </c:pt>
                <c:pt idx="215">
                  <c:v>2.16</c:v>
                </c:pt>
                <c:pt idx="216">
                  <c:v>2.17</c:v>
                </c:pt>
                <c:pt idx="217">
                  <c:v>2.1800000000000002</c:v>
                </c:pt>
                <c:pt idx="218">
                  <c:v>2.19</c:v>
                </c:pt>
                <c:pt idx="219">
                  <c:v>2.2000000000000002</c:v>
                </c:pt>
                <c:pt idx="220">
                  <c:v>2.21</c:v>
                </c:pt>
                <c:pt idx="221">
                  <c:v>2.2200000000000002</c:v>
                </c:pt>
                <c:pt idx="222">
                  <c:v>2.23</c:v>
                </c:pt>
                <c:pt idx="223">
                  <c:v>2.2400000000000002</c:v>
                </c:pt>
                <c:pt idx="224">
                  <c:v>2.25</c:v>
                </c:pt>
                <c:pt idx="225">
                  <c:v>2.2599999999999998</c:v>
                </c:pt>
                <c:pt idx="226">
                  <c:v>2.27</c:v>
                </c:pt>
                <c:pt idx="227">
                  <c:v>2.2799999999999998</c:v>
                </c:pt>
                <c:pt idx="228">
                  <c:v>2.29</c:v>
                </c:pt>
                <c:pt idx="229">
                  <c:v>2.2999999999999998</c:v>
                </c:pt>
                <c:pt idx="230">
                  <c:v>2.31</c:v>
                </c:pt>
                <c:pt idx="231">
                  <c:v>2.3199999999999998</c:v>
                </c:pt>
                <c:pt idx="232">
                  <c:v>2.33</c:v>
                </c:pt>
                <c:pt idx="233">
                  <c:v>2.34</c:v>
                </c:pt>
                <c:pt idx="234">
                  <c:v>2.35</c:v>
                </c:pt>
                <c:pt idx="235">
                  <c:v>2.36</c:v>
                </c:pt>
                <c:pt idx="236">
                  <c:v>2.37</c:v>
                </c:pt>
                <c:pt idx="237">
                  <c:v>2.38</c:v>
                </c:pt>
                <c:pt idx="238">
                  <c:v>2.39</c:v>
                </c:pt>
                <c:pt idx="239">
                  <c:v>2.4</c:v>
                </c:pt>
                <c:pt idx="240">
                  <c:v>2.41</c:v>
                </c:pt>
                <c:pt idx="241">
                  <c:v>2.42</c:v>
                </c:pt>
                <c:pt idx="242">
                  <c:v>2.4300000000000002</c:v>
                </c:pt>
                <c:pt idx="243">
                  <c:v>2.44</c:v>
                </c:pt>
                <c:pt idx="244">
                  <c:v>2.4500000000000002</c:v>
                </c:pt>
                <c:pt idx="245">
                  <c:v>2.46</c:v>
                </c:pt>
                <c:pt idx="246">
                  <c:v>2.4700000000000002</c:v>
                </c:pt>
                <c:pt idx="247">
                  <c:v>2.48</c:v>
                </c:pt>
                <c:pt idx="248">
                  <c:v>2.4900000000000002</c:v>
                </c:pt>
                <c:pt idx="249">
                  <c:v>2.5</c:v>
                </c:pt>
                <c:pt idx="250">
                  <c:v>2.5099999999999998</c:v>
                </c:pt>
                <c:pt idx="251">
                  <c:v>2.52</c:v>
                </c:pt>
                <c:pt idx="252">
                  <c:v>2.5299999999999998</c:v>
                </c:pt>
                <c:pt idx="253">
                  <c:v>2.54</c:v>
                </c:pt>
                <c:pt idx="254">
                  <c:v>2.5499999999999998</c:v>
                </c:pt>
                <c:pt idx="255">
                  <c:v>2.56</c:v>
                </c:pt>
                <c:pt idx="256">
                  <c:v>2.57</c:v>
                </c:pt>
                <c:pt idx="257">
                  <c:v>2.58</c:v>
                </c:pt>
                <c:pt idx="258">
                  <c:v>2.59</c:v>
                </c:pt>
                <c:pt idx="259">
                  <c:v>2.6</c:v>
                </c:pt>
                <c:pt idx="260">
                  <c:v>2.61</c:v>
                </c:pt>
                <c:pt idx="261">
                  <c:v>2.62</c:v>
                </c:pt>
                <c:pt idx="262">
                  <c:v>2.63</c:v>
                </c:pt>
                <c:pt idx="263">
                  <c:v>2.64</c:v>
                </c:pt>
                <c:pt idx="264">
                  <c:v>2.65</c:v>
                </c:pt>
                <c:pt idx="265">
                  <c:v>2.66</c:v>
                </c:pt>
                <c:pt idx="266">
                  <c:v>2.67</c:v>
                </c:pt>
                <c:pt idx="267">
                  <c:v>2.68</c:v>
                </c:pt>
                <c:pt idx="268">
                  <c:v>2.69</c:v>
                </c:pt>
                <c:pt idx="269">
                  <c:v>2.7</c:v>
                </c:pt>
                <c:pt idx="270">
                  <c:v>2.71</c:v>
                </c:pt>
                <c:pt idx="271">
                  <c:v>2.72</c:v>
                </c:pt>
                <c:pt idx="272">
                  <c:v>2.73</c:v>
                </c:pt>
                <c:pt idx="273">
                  <c:v>2.74</c:v>
                </c:pt>
                <c:pt idx="274">
                  <c:v>2.75</c:v>
                </c:pt>
                <c:pt idx="275">
                  <c:v>2.76</c:v>
                </c:pt>
                <c:pt idx="276">
                  <c:v>2.77</c:v>
                </c:pt>
                <c:pt idx="277">
                  <c:v>2.78</c:v>
                </c:pt>
                <c:pt idx="278">
                  <c:v>2.79</c:v>
                </c:pt>
                <c:pt idx="279">
                  <c:v>2.8</c:v>
                </c:pt>
                <c:pt idx="280">
                  <c:v>2.81</c:v>
                </c:pt>
                <c:pt idx="281">
                  <c:v>2.82</c:v>
                </c:pt>
                <c:pt idx="282">
                  <c:v>2.83</c:v>
                </c:pt>
                <c:pt idx="283">
                  <c:v>2.84</c:v>
                </c:pt>
                <c:pt idx="284">
                  <c:v>2.85</c:v>
                </c:pt>
                <c:pt idx="285">
                  <c:v>2.86</c:v>
                </c:pt>
                <c:pt idx="286">
                  <c:v>2.87</c:v>
                </c:pt>
                <c:pt idx="287">
                  <c:v>2.88</c:v>
                </c:pt>
                <c:pt idx="288">
                  <c:v>2.89</c:v>
                </c:pt>
                <c:pt idx="289">
                  <c:v>2.9</c:v>
                </c:pt>
                <c:pt idx="290">
                  <c:v>2.91</c:v>
                </c:pt>
                <c:pt idx="291">
                  <c:v>2.92</c:v>
                </c:pt>
                <c:pt idx="292">
                  <c:v>2.93</c:v>
                </c:pt>
                <c:pt idx="293">
                  <c:v>2.94</c:v>
                </c:pt>
                <c:pt idx="294">
                  <c:v>2.95</c:v>
                </c:pt>
                <c:pt idx="295">
                  <c:v>2.96</c:v>
                </c:pt>
                <c:pt idx="296">
                  <c:v>2.97</c:v>
                </c:pt>
                <c:pt idx="297">
                  <c:v>2.98</c:v>
                </c:pt>
                <c:pt idx="298">
                  <c:v>2.99</c:v>
                </c:pt>
                <c:pt idx="299">
                  <c:v>3</c:v>
                </c:pt>
                <c:pt idx="300">
                  <c:v>3.01</c:v>
                </c:pt>
                <c:pt idx="301">
                  <c:v>3.02</c:v>
                </c:pt>
                <c:pt idx="302">
                  <c:v>3.03</c:v>
                </c:pt>
                <c:pt idx="303">
                  <c:v>3.04</c:v>
                </c:pt>
                <c:pt idx="304">
                  <c:v>3.05</c:v>
                </c:pt>
                <c:pt idx="305">
                  <c:v>3.06</c:v>
                </c:pt>
                <c:pt idx="306">
                  <c:v>3.07</c:v>
                </c:pt>
                <c:pt idx="307">
                  <c:v>3.08</c:v>
                </c:pt>
                <c:pt idx="308">
                  <c:v>3.09</c:v>
                </c:pt>
                <c:pt idx="309">
                  <c:v>3.1</c:v>
                </c:pt>
                <c:pt idx="310">
                  <c:v>3.11</c:v>
                </c:pt>
                <c:pt idx="311">
                  <c:v>3.12</c:v>
                </c:pt>
                <c:pt idx="312">
                  <c:v>3.13</c:v>
                </c:pt>
                <c:pt idx="313">
                  <c:v>3.14</c:v>
                </c:pt>
                <c:pt idx="314">
                  <c:v>3.15</c:v>
                </c:pt>
                <c:pt idx="315">
                  <c:v>3.16</c:v>
                </c:pt>
                <c:pt idx="316">
                  <c:v>3.17</c:v>
                </c:pt>
                <c:pt idx="317">
                  <c:v>3.18</c:v>
                </c:pt>
                <c:pt idx="318">
                  <c:v>3.19</c:v>
                </c:pt>
                <c:pt idx="319">
                  <c:v>3.2</c:v>
                </c:pt>
                <c:pt idx="320">
                  <c:v>3.21</c:v>
                </c:pt>
                <c:pt idx="321">
                  <c:v>3.22</c:v>
                </c:pt>
                <c:pt idx="322">
                  <c:v>3.23</c:v>
                </c:pt>
                <c:pt idx="323">
                  <c:v>3.24</c:v>
                </c:pt>
                <c:pt idx="324">
                  <c:v>3.25</c:v>
                </c:pt>
                <c:pt idx="325">
                  <c:v>3.26</c:v>
                </c:pt>
                <c:pt idx="326">
                  <c:v>3.27</c:v>
                </c:pt>
                <c:pt idx="327">
                  <c:v>3.28</c:v>
                </c:pt>
                <c:pt idx="328">
                  <c:v>3.29</c:v>
                </c:pt>
                <c:pt idx="329">
                  <c:v>3.3</c:v>
                </c:pt>
                <c:pt idx="330">
                  <c:v>3.31</c:v>
                </c:pt>
                <c:pt idx="331">
                  <c:v>3.32</c:v>
                </c:pt>
                <c:pt idx="332">
                  <c:v>3.33</c:v>
                </c:pt>
                <c:pt idx="333">
                  <c:v>3.34</c:v>
                </c:pt>
                <c:pt idx="334">
                  <c:v>3.35</c:v>
                </c:pt>
                <c:pt idx="335">
                  <c:v>3.36</c:v>
                </c:pt>
                <c:pt idx="336">
                  <c:v>3.37</c:v>
                </c:pt>
                <c:pt idx="337">
                  <c:v>3.38</c:v>
                </c:pt>
                <c:pt idx="338">
                  <c:v>3.39</c:v>
                </c:pt>
                <c:pt idx="339">
                  <c:v>3.4</c:v>
                </c:pt>
                <c:pt idx="340">
                  <c:v>3.41</c:v>
                </c:pt>
                <c:pt idx="341">
                  <c:v>3.42</c:v>
                </c:pt>
                <c:pt idx="342">
                  <c:v>3.43</c:v>
                </c:pt>
                <c:pt idx="343">
                  <c:v>3.44</c:v>
                </c:pt>
                <c:pt idx="344">
                  <c:v>3.45</c:v>
                </c:pt>
                <c:pt idx="345">
                  <c:v>3.46</c:v>
                </c:pt>
                <c:pt idx="346">
                  <c:v>3.47</c:v>
                </c:pt>
                <c:pt idx="347">
                  <c:v>3.48</c:v>
                </c:pt>
                <c:pt idx="348">
                  <c:v>3.49</c:v>
                </c:pt>
                <c:pt idx="349">
                  <c:v>3.5</c:v>
                </c:pt>
                <c:pt idx="350">
                  <c:v>3.51</c:v>
                </c:pt>
                <c:pt idx="351">
                  <c:v>3.52</c:v>
                </c:pt>
                <c:pt idx="352">
                  <c:v>3.53</c:v>
                </c:pt>
                <c:pt idx="353">
                  <c:v>3.54</c:v>
                </c:pt>
                <c:pt idx="354">
                  <c:v>3.55</c:v>
                </c:pt>
                <c:pt idx="355">
                  <c:v>3.56</c:v>
                </c:pt>
                <c:pt idx="356">
                  <c:v>3.57</c:v>
                </c:pt>
                <c:pt idx="357">
                  <c:v>3.58</c:v>
                </c:pt>
                <c:pt idx="358">
                  <c:v>3.59</c:v>
                </c:pt>
                <c:pt idx="359">
                  <c:v>3.6</c:v>
                </c:pt>
                <c:pt idx="360">
                  <c:v>3.61</c:v>
                </c:pt>
                <c:pt idx="361">
                  <c:v>3.62</c:v>
                </c:pt>
                <c:pt idx="362">
                  <c:v>3.63</c:v>
                </c:pt>
                <c:pt idx="363">
                  <c:v>3.64</c:v>
                </c:pt>
                <c:pt idx="364">
                  <c:v>3.65</c:v>
                </c:pt>
                <c:pt idx="365">
                  <c:v>3.66</c:v>
                </c:pt>
                <c:pt idx="366">
                  <c:v>3.67</c:v>
                </c:pt>
                <c:pt idx="367">
                  <c:v>3.68</c:v>
                </c:pt>
                <c:pt idx="368">
                  <c:v>3.69</c:v>
                </c:pt>
                <c:pt idx="369">
                  <c:v>3.7</c:v>
                </c:pt>
                <c:pt idx="370">
                  <c:v>3.71</c:v>
                </c:pt>
                <c:pt idx="371">
                  <c:v>3.72</c:v>
                </c:pt>
                <c:pt idx="372">
                  <c:v>3.73</c:v>
                </c:pt>
                <c:pt idx="373">
                  <c:v>3.74</c:v>
                </c:pt>
                <c:pt idx="374">
                  <c:v>3.75</c:v>
                </c:pt>
                <c:pt idx="375">
                  <c:v>3.76</c:v>
                </c:pt>
                <c:pt idx="376">
                  <c:v>3.77</c:v>
                </c:pt>
                <c:pt idx="377">
                  <c:v>3.78</c:v>
                </c:pt>
                <c:pt idx="378">
                  <c:v>3.79</c:v>
                </c:pt>
                <c:pt idx="379">
                  <c:v>3.8</c:v>
                </c:pt>
                <c:pt idx="380">
                  <c:v>3.81</c:v>
                </c:pt>
                <c:pt idx="381">
                  <c:v>3.82</c:v>
                </c:pt>
                <c:pt idx="382">
                  <c:v>3.83</c:v>
                </c:pt>
                <c:pt idx="383">
                  <c:v>3.84</c:v>
                </c:pt>
                <c:pt idx="384">
                  <c:v>3.85</c:v>
                </c:pt>
                <c:pt idx="385">
                  <c:v>3.86</c:v>
                </c:pt>
                <c:pt idx="386">
                  <c:v>3.87</c:v>
                </c:pt>
                <c:pt idx="387">
                  <c:v>3.88</c:v>
                </c:pt>
                <c:pt idx="388">
                  <c:v>3.89</c:v>
                </c:pt>
                <c:pt idx="389">
                  <c:v>3.9</c:v>
                </c:pt>
                <c:pt idx="390">
                  <c:v>3.91</c:v>
                </c:pt>
                <c:pt idx="391">
                  <c:v>3.92</c:v>
                </c:pt>
                <c:pt idx="392">
                  <c:v>3.93</c:v>
                </c:pt>
                <c:pt idx="393">
                  <c:v>3.94</c:v>
                </c:pt>
                <c:pt idx="394">
                  <c:v>3.95</c:v>
                </c:pt>
                <c:pt idx="395">
                  <c:v>3.96</c:v>
                </c:pt>
                <c:pt idx="396">
                  <c:v>3.97</c:v>
                </c:pt>
                <c:pt idx="397">
                  <c:v>3.98</c:v>
                </c:pt>
                <c:pt idx="398">
                  <c:v>3.99</c:v>
                </c:pt>
                <c:pt idx="399">
                  <c:v>4</c:v>
                </c:pt>
                <c:pt idx="400">
                  <c:v>4.01</c:v>
                </c:pt>
                <c:pt idx="401">
                  <c:v>4.0199999999999996</c:v>
                </c:pt>
                <c:pt idx="402">
                  <c:v>4.03</c:v>
                </c:pt>
                <c:pt idx="403">
                  <c:v>4.04</c:v>
                </c:pt>
                <c:pt idx="404">
                  <c:v>4.05</c:v>
                </c:pt>
                <c:pt idx="405">
                  <c:v>4.0599999999999996</c:v>
                </c:pt>
                <c:pt idx="406">
                  <c:v>4.07</c:v>
                </c:pt>
                <c:pt idx="407">
                  <c:v>4.08</c:v>
                </c:pt>
                <c:pt idx="408">
                  <c:v>4.09</c:v>
                </c:pt>
                <c:pt idx="409">
                  <c:v>4.0999999999999996</c:v>
                </c:pt>
                <c:pt idx="410">
                  <c:v>4.1100000000000003</c:v>
                </c:pt>
                <c:pt idx="411">
                  <c:v>4.12</c:v>
                </c:pt>
                <c:pt idx="412">
                  <c:v>4.13</c:v>
                </c:pt>
                <c:pt idx="413">
                  <c:v>4.1399999999999997</c:v>
                </c:pt>
                <c:pt idx="414">
                  <c:v>4.1500000000000004</c:v>
                </c:pt>
                <c:pt idx="415">
                  <c:v>4.16</c:v>
                </c:pt>
                <c:pt idx="416">
                  <c:v>4.17</c:v>
                </c:pt>
                <c:pt idx="417">
                  <c:v>4.18</c:v>
                </c:pt>
                <c:pt idx="418">
                  <c:v>4.1900000000000004</c:v>
                </c:pt>
                <c:pt idx="419">
                  <c:v>4.2</c:v>
                </c:pt>
                <c:pt idx="420">
                  <c:v>4.21</c:v>
                </c:pt>
                <c:pt idx="421">
                  <c:v>4.22</c:v>
                </c:pt>
                <c:pt idx="422">
                  <c:v>4.2300000000000004</c:v>
                </c:pt>
                <c:pt idx="423">
                  <c:v>4.24</c:v>
                </c:pt>
                <c:pt idx="424">
                  <c:v>4.25</c:v>
                </c:pt>
                <c:pt idx="425">
                  <c:v>4.26</c:v>
                </c:pt>
                <c:pt idx="426">
                  <c:v>4.2699999999999996</c:v>
                </c:pt>
                <c:pt idx="427">
                  <c:v>4.28</c:v>
                </c:pt>
                <c:pt idx="428">
                  <c:v>4.29</c:v>
                </c:pt>
                <c:pt idx="429">
                  <c:v>4.3</c:v>
                </c:pt>
                <c:pt idx="430">
                  <c:v>4.3099999999999996</c:v>
                </c:pt>
                <c:pt idx="431">
                  <c:v>4.32</c:v>
                </c:pt>
                <c:pt idx="432">
                  <c:v>4.33</c:v>
                </c:pt>
                <c:pt idx="433">
                  <c:v>4.34</c:v>
                </c:pt>
                <c:pt idx="434">
                  <c:v>4.3499999999999996</c:v>
                </c:pt>
                <c:pt idx="435">
                  <c:v>4.3600000000000003</c:v>
                </c:pt>
                <c:pt idx="436">
                  <c:v>4.37</c:v>
                </c:pt>
                <c:pt idx="437">
                  <c:v>4.38</c:v>
                </c:pt>
                <c:pt idx="438">
                  <c:v>4.3899999999999997</c:v>
                </c:pt>
                <c:pt idx="439">
                  <c:v>4.4000000000000004</c:v>
                </c:pt>
                <c:pt idx="440">
                  <c:v>4.41</c:v>
                </c:pt>
                <c:pt idx="441">
                  <c:v>4.42</c:v>
                </c:pt>
                <c:pt idx="442">
                  <c:v>4.43</c:v>
                </c:pt>
                <c:pt idx="443">
                  <c:v>4.4400000000000004</c:v>
                </c:pt>
                <c:pt idx="444">
                  <c:v>4.45</c:v>
                </c:pt>
                <c:pt idx="445">
                  <c:v>4.46</c:v>
                </c:pt>
                <c:pt idx="446">
                  <c:v>4.47</c:v>
                </c:pt>
                <c:pt idx="447">
                  <c:v>4.4800000000000004</c:v>
                </c:pt>
                <c:pt idx="448">
                  <c:v>4.49</c:v>
                </c:pt>
                <c:pt idx="449">
                  <c:v>4.5</c:v>
                </c:pt>
                <c:pt idx="450">
                  <c:v>4.51</c:v>
                </c:pt>
                <c:pt idx="451">
                  <c:v>4.5199999999999996</c:v>
                </c:pt>
                <c:pt idx="452">
                  <c:v>4.53</c:v>
                </c:pt>
                <c:pt idx="453">
                  <c:v>4.54</c:v>
                </c:pt>
                <c:pt idx="454">
                  <c:v>4.55</c:v>
                </c:pt>
                <c:pt idx="455">
                  <c:v>4.5599999999999996</c:v>
                </c:pt>
                <c:pt idx="456">
                  <c:v>4.57</c:v>
                </c:pt>
                <c:pt idx="457">
                  <c:v>4.58</c:v>
                </c:pt>
                <c:pt idx="458">
                  <c:v>4.59</c:v>
                </c:pt>
                <c:pt idx="459">
                  <c:v>4.5999999999999996</c:v>
                </c:pt>
                <c:pt idx="460">
                  <c:v>4.6100000000000003</c:v>
                </c:pt>
                <c:pt idx="461">
                  <c:v>4.62</c:v>
                </c:pt>
                <c:pt idx="462">
                  <c:v>4.63</c:v>
                </c:pt>
                <c:pt idx="463">
                  <c:v>4.6399999999999997</c:v>
                </c:pt>
                <c:pt idx="464">
                  <c:v>4.6500000000000004</c:v>
                </c:pt>
                <c:pt idx="465">
                  <c:v>4.66</c:v>
                </c:pt>
                <c:pt idx="466">
                  <c:v>4.67</c:v>
                </c:pt>
                <c:pt idx="467">
                  <c:v>4.68</c:v>
                </c:pt>
                <c:pt idx="468">
                  <c:v>4.6900000000000004</c:v>
                </c:pt>
                <c:pt idx="469">
                  <c:v>4.7</c:v>
                </c:pt>
                <c:pt idx="470">
                  <c:v>4.71</c:v>
                </c:pt>
                <c:pt idx="471">
                  <c:v>4.72</c:v>
                </c:pt>
                <c:pt idx="472">
                  <c:v>4.7300000000000004</c:v>
                </c:pt>
                <c:pt idx="473">
                  <c:v>4.74</c:v>
                </c:pt>
                <c:pt idx="474">
                  <c:v>4.75</c:v>
                </c:pt>
                <c:pt idx="475">
                  <c:v>4.76</c:v>
                </c:pt>
                <c:pt idx="476">
                  <c:v>4.7699999999999996</c:v>
                </c:pt>
                <c:pt idx="477">
                  <c:v>4.78</c:v>
                </c:pt>
                <c:pt idx="478">
                  <c:v>4.79</c:v>
                </c:pt>
                <c:pt idx="479">
                  <c:v>4.8</c:v>
                </c:pt>
                <c:pt idx="480">
                  <c:v>4.8099999999999996</c:v>
                </c:pt>
                <c:pt idx="481">
                  <c:v>4.82</c:v>
                </c:pt>
                <c:pt idx="482">
                  <c:v>4.83</c:v>
                </c:pt>
                <c:pt idx="483">
                  <c:v>4.84</c:v>
                </c:pt>
                <c:pt idx="484">
                  <c:v>4.8499999999999996</c:v>
                </c:pt>
                <c:pt idx="485">
                  <c:v>4.8600000000000003</c:v>
                </c:pt>
                <c:pt idx="486">
                  <c:v>4.87</c:v>
                </c:pt>
                <c:pt idx="487">
                  <c:v>4.88</c:v>
                </c:pt>
                <c:pt idx="488">
                  <c:v>4.8899999999999997</c:v>
                </c:pt>
                <c:pt idx="489">
                  <c:v>4.9000000000000004</c:v>
                </c:pt>
                <c:pt idx="490">
                  <c:v>4.91</c:v>
                </c:pt>
                <c:pt idx="491">
                  <c:v>4.92</c:v>
                </c:pt>
                <c:pt idx="492">
                  <c:v>4.93</c:v>
                </c:pt>
                <c:pt idx="493">
                  <c:v>4.9400000000000004</c:v>
                </c:pt>
                <c:pt idx="494">
                  <c:v>4.95</c:v>
                </c:pt>
                <c:pt idx="495">
                  <c:v>4.96</c:v>
                </c:pt>
                <c:pt idx="496">
                  <c:v>4.97</c:v>
                </c:pt>
                <c:pt idx="497">
                  <c:v>4.9800000000000004</c:v>
                </c:pt>
                <c:pt idx="498">
                  <c:v>4.99</c:v>
                </c:pt>
                <c:pt idx="499">
                  <c:v>5</c:v>
                </c:pt>
                <c:pt idx="500">
                  <c:v>5.01</c:v>
                </c:pt>
                <c:pt idx="501">
                  <c:v>5.0199999999999996</c:v>
                </c:pt>
                <c:pt idx="502">
                  <c:v>5.03</c:v>
                </c:pt>
                <c:pt idx="503">
                  <c:v>5.04</c:v>
                </c:pt>
                <c:pt idx="504">
                  <c:v>5.05</c:v>
                </c:pt>
                <c:pt idx="505">
                  <c:v>5.0599999999999996</c:v>
                </c:pt>
                <c:pt idx="506">
                  <c:v>5.07</c:v>
                </c:pt>
                <c:pt idx="507">
                  <c:v>5.08</c:v>
                </c:pt>
                <c:pt idx="508">
                  <c:v>5.09</c:v>
                </c:pt>
                <c:pt idx="509">
                  <c:v>5.0999999999999996</c:v>
                </c:pt>
                <c:pt idx="510">
                  <c:v>5.1100000000000003</c:v>
                </c:pt>
                <c:pt idx="511">
                  <c:v>5.12</c:v>
                </c:pt>
                <c:pt idx="512">
                  <c:v>5.13</c:v>
                </c:pt>
                <c:pt idx="513">
                  <c:v>5.14</c:v>
                </c:pt>
                <c:pt idx="514">
                  <c:v>5.15</c:v>
                </c:pt>
                <c:pt idx="515">
                  <c:v>5.16</c:v>
                </c:pt>
                <c:pt idx="516">
                  <c:v>5.17</c:v>
                </c:pt>
                <c:pt idx="517">
                  <c:v>5.18</c:v>
                </c:pt>
                <c:pt idx="518">
                  <c:v>5.19</c:v>
                </c:pt>
                <c:pt idx="519">
                  <c:v>5.2</c:v>
                </c:pt>
                <c:pt idx="520">
                  <c:v>5.21</c:v>
                </c:pt>
                <c:pt idx="521">
                  <c:v>5.22</c:v>
                </c:pt>
                <c:pt idx="522">
                  <c:v>5.23</c:v>
                </c:pt>
                <c:pt idx="523">
                  <c:v>5.24</c:v>
                </c:pt>
                <c:pt idx="524">
                  <c:v>5.25</c:v>
                </c:pt>
                <c:pt idx="525">
                  <c:v>5.26</c:v>
                </c:pt>
                <c:pt idx="526">
                  <c:v>5.27</c:v>
                </c:pt>
                <c:pt idx="527">
                  <c:v>5.28</c:v>
                </c:pt>
                <c:pt idx="528">
                  <c:v>5.29</c:v>
                </c:pt>
                <c:pt idx="529">
                  <c:v>5.3</c:v>
                </c:pt>
                <c:pt idx="530">
                  <c:v>5.31</c:v>
                </c:pt>
                <c:pt idx="531">
                  <c:v>5.32</c:v>
                </c:pt>
                <c:pt idx="532">
                  <c:v>5.33</c:v>
                </c:pt>
                <c:pt idx="533">
                  <c:v>5.34</c:v>
                </c:pt>
                <c:pt idx="534">
                  <c:v>5.35</c:v>
                </c:pt>
                <c:pt idx="535">
                  <c:v>5.36</c:v>
                </c:pt>
                <c:pt idx="536">
                  <c:v>5.37</c:v>
                </c:pt>
                <c:pt idx="537">
                  <c:v>5.38</c:v>
                </c:pt>
                <c:pt idx="538">
                  <c:v>5.39</c:v>
                </c:pt>
                <c:pt idx="539">
                  <c:v>5.4</c:v>
                </c:pt>
                <c:pt idx="540">
                  <c:v>5.41</c:v>
                </c:pt>
                <c:pt idx="541">
                  <c:v>5.42</c:v>
                </c:pt>
                <c:pt idx="542">
                  <c:v>5.43</c:v>
                </c:pt>
                <c:pt idx="543">
                  <c:v>5.44</c:v>
                </c:pt>
                <c:pt idx="544">
                  <c:v>5.45</c:v>
                </c:pt>
                <c:pt idx="545">
                  <c:v>5.46</c:v>
                </c:pt>
                <c:pt idx="546">
                  <c:v>5.47</c:v>
                </c:pt>
                <c:pt idx="547">
                  <c:v>5.48</c:v>
                </c:pt>
                <c:pt idx="548">
                  <c:v>5.49</c:v>
                </c:pt>
                <c:pt idx="549">
                  <c:v>5.5</c:v>
                </c:pt>
                <c:pt idx="550">
                  <c:v>5.51</c:v>
                </c:pt>
                <c:pt idx="551">
                  <c:v>5.52</c:v>
                </c:pt>
                <c:pt idx="552">
                  <c:v>5.53</c:v>
                </c:pt>
                <c:pt idx="553">
                  <c:v>5.54</c:v>
                </c:pt>
                <c:pt idx="554">
                  <c:v>5.55</c:v>
                </c:pt>
                <c:pt idx="555">
                  <c:v>5.56</c:v>
                </c:pt>
                <c:pt idx="556">
                  <c:v>5.57</c:v>
                </c:pt>
                <c:pt idx="557">
                  <c:v>5.58</c:v>
                </c:pt>
                <c:pt idx="558">
                  <c:v>5.59</c:v>
                </c:pt>
                <c:pt idx="559">
                  <c:v>5.6</c:v>
                </c:pt>
                <c:pt idx="560">
                  <c:v>5.61</c:v>
                </c:pt>
                <c:pt idx="561">
                  <c:v>5.62</c:v>
                </c:pt>
                <c:pt idx="562">
                  <c:v>5.63</c:v>
                </c:pt>
                <c:pt idx="563">
                  <c:v>5.64</c:v>
                </c:pt>
                <c:pt idx="564">
                  <c:v>5.65</c:v>
                </c:pt>
                <c:pt idx="565">
                  <c:v>5.66</c:v>
                </c:pt>
                <c:pt idx="566">
                  <c:v>5.67</c:v>
                </c:pt>
                <c:pt idx="567">
                  <c:v>5.68</c:v>
                </c:pt>
                <c:pt idx="568">
                  <c:v>5.69</c:v>
                </c:pt>
                <c:pt idx="569">
                  <c:v>5.7</c:v>
                </c:pt>
                <c:pt idx="570">
                  <c:v>5.71</c:v>
                </c:pt>
                <c:pt idx="571">
                  <c:v>5.72</c:v>
                </c:pt>
                <c:pt idx="572">
                  <c:v>5.73</c:v>
                </c:pt>
                <c:pt idx="573">
                  <c:v>5.74</c:v>
                </c:pt>
                <c:pt idx="574">
                  <c:v>5.75</c:v>
                </c:pt>
                <c:pt idx="575">
                  <c:v>5.76</c:v>
                </c:pt>
                <c:pt idx="576">
                  <c:v>5.77</c:v>
                </c:pt>
                <c:pt idx="577">
                  <c:v>5.78</c:v>
                </c:pt>
                <c:pt idx="578">
                  <c:v>5.79</c:v>
                </c:pt>
                <c:pt idx="579">
                  <c:v>5.8</c:v>
                </c:pt>
                <c:pt idx="580">
                  <c:v>5.81</c:v>
                </c:pt>
                <c:pt idx="581">
                  <c:v>5.82</c:v>
                </c:pt>
                <c:pt idx="582">
                  <c:v>5.83</c:v>
                </c:pt>
                <c:pt idx="583">
                  <c:v>5.84</c:v>
                </c:pt>
                <c:pt idx="584">
                  <c:v>5.85</c:v>
                </c:pt>
                <c:pt idx="585">
                  <c:v>5.86</c:v>
                </c:pt>
                <c:pt idx="586">
                  <c:v>5.87</c:v>
                </c:pt>
                <c:pt idx="587">
                  <c:v>5.88</c:v>
                </c:pt>
                <c:pt idx="588">
                  <c:v>5.89</c:v>
                </c:pt>
                <c:pt idx="589">
                  <c:v>5.9</c:v>
                </c:pt>
                <c:pt idx="590">
                  <c:v>5.91</c:v>
                </c:pt>
                <c:pt idx="591">
                  <c:v>5.92</c:v>
                </c:pt>
                <c:pt idx="592">
                  <c:v>5.93</c:v>
                </c:pt>
                <c:pt idx="593">
                  <c:v>5.94</c:v>
                </c:pt>
                <c:pt idx="594">
                  <c:v>5.95</c:v>
                </c:pt>
                <c:pt idx="595">
                  <c:v>5.96</c:v>
                </c:pt>
                <c:pt idx="596">
                  <c:v>5.97</c:v>
                </c:pt>
                <c:pt idx="597">
                  <c:v>5.98</c:v>
                </c:pt>
                <c:pt idx="598">
                  <c:v>5.99</c:v>
                </c:pt>
                <c:pt idx="599">
                  <c:v>6</c:v>
                </c:pt>
              </c:numCache>
            </c:numRef>
          </c:xVal>
          <c:yVal>
            <c:numRef>
              <c:f>'FROM SPLIT TIMES'!$G$1:$G$600</c:f>
              <c:numCache>
                <c:formatCode>0.00</c:formatCode>
                <c:ptCount val="600"/>
                <c:pt idx="0" formatCode="General">
                  <c:v>0</c:v>
                </c:pt>
                <c:pt idx="1">
                  <c:v>0</c:v>
                </c:pt>
                <c:pt idx="2">
                  <c:v>1.6742528539002797E-3</c:v>
                </c:pt>
                <c:pt idx="3">
                  <c:v>4.1735979356704736E-3</c:v>
                </c:pt>
                <c:pt idx="4">
                  <c:v>7.4901150461904147E-3</c:v>
                </c:pt>
                <c:pt idx="5">
                  <c:v>1.1615960013663888E-2</c:v>
                </c:pt>
                <c:pt idx="6">
                  <c:v>1.6543363963819561E-2</c:v>
                </c:pt>
                <c:pt idx="7">
                  <c:v>2.2264632597117379E-2</c:v>
                </c:pt>
                <c:pt idx="8">
                  <c:v>2.8772145472893168E-2</c:v>
                </c:pt>
                <c:pt idx="9">
                  <c:v>3.605835530037485E-2</c:v>
                </c:pt>
                <c:pt idx="10">
                  <c:v>4.4115787236504347E-2</c:v>
                </c:pt>
                <c:pt idx="11">
                  <c:v>5.2937038190499733E-2</c:v>
                </c:pt>
                <c:pt idx="12">
                  <c:v>6.2514776135093111E-2</c:v>
                </c:pt>
                <c:pt idx="13">
                  <c:v>7.2841739424379978E-2</c:v>
                </c:pt>
                <c:pt idx="14">
                  <c:v>8.3910736118216658E-2</c:v>
                </c:pt>
                <c:pt idx="15">
                  <c:v>9.571464331310299E-2</c:v>
                </c:pt>
                <c:pt idx="16">
                  <c:v>0.10824640647948797</c:v>
                </c:pt>
                <c:pt idx="17">
                  <c:v>0.12149903880543669</c:v>
                </c:pt>
                <c:pt idx="18">
                  <c:v>0.13546562054659758</c:v>
                </c:pt>
                <c:pt idx="19">
                  <c:v>0.15013929838240936</c:v>
                </c:pt>
                <c:pt idx="20">
                  <c:v>0.1655132847784879</c:v>
                </c:pt>
                <c:pt idx="21">
                  <c:v>0.18158085735513368</c:v>
                </c:pt>
                <c:pt idx="22">
                  <c:v>0.19833535826190099</c:v>
                </c:pt>
                <c:pt idx="23">
                  <c:v>0.21577019355817073</c:v>
                </c:pt>
                <c:pt idx="24">
                  <c:v>0.23387883259966927</c:v>
                </c:pt>
                <c:pt idx="25">
                  <c:v>0.25265480743087615</c:v>
                </c:pt>
                <c:pt idx="26">
                  <c:v>0.27209171218326422</c:v>
                </c:pt>
                <c:pt idx="27">
                  <c:v>0.29218320247931617</c:v>
                </c:pt>
                <c:pt idx="28">
                  <c:v>0.31292299484226188</c:v>
                </c:pt>
                <c:pt idx="29">
                  <c:v>0.33430486611148197</c:v>
                </c:pt>
                <c:pt idx="30">
                  <c:v>0.35632265286352299</c:v>
                </c:pt>
                <c:pt idx="31">
                  <c:v>0.37897025083867014</c:v>
                </c:pt>
                <c:pt idx="32">
                  <c:v>0.4022416143730248</c:v>
                </c:pt>
                <c:pt idx="33">
                  <c:v>0.42613075583603321</c:v>
                </c:pt>
                <c:pt idx="34">
                  <c:v>0.45063174507341475</c:v>
                </c:pt>
                <c:pt idx="35">
                  <c:v>0.47573870885543756</c:v>
                </c:pt>
                <c:pt idx="36">
                  <c:v>0.50144583033049017</c:v>
                </c:pt>
                <c:pt idx="37">
                  <c:v>0.52774734848389848</c:v>
                </c:pt>
                <c:pt idx="38">
                  <c:v>0.55463755760193734</c:v>
                </c:pt>
                <c:pt idx="39">
                  <c:v>0.58211080674098792</c:v>
                </c:pt>
                <c:pt idx="40">
                  <c:v>0.61016149920178986</c:v>
                </c:pt>
                <c:pt idx="41">
                  <c:v>0.63878409200874064</c:v>
                </c:pt>
                <c:pt idx="42">
                  <c:v>0.66797309539419325</c:v>
                </c:pt>
                <c:pt idx="43">
                  <c:v>0.69772307228770392</c:v>
                </c:pt>
                <c:pt idx="44">
                  <c:v>0.7280286378101829</c:v>
                </c:pt>
                <c:pt idx="45">
                  <c:v>0.75888445877290089</c:v>
                </c:pt>
                <c:pt idx="46">
                  <c:v>0.7902852531813046</c:v>
                </c:pt>
                <c:pt idx="47">
                  <c:v>0.82222578974359495</c:v>
                </c:pt>
                <c:pt idx="48">
                  <c:v>0.85470088738402317</c:v>
                </c:pt>
                <c:pt idx="49">
                  <c:v>0.88770541476085829</c:v>
                </c:pt>
                <c:pt idx="50">
                  <c:v>0.92123428978898214</c:v>
                </c:pt>
                <c:pt idx="51">
                  <c:v>0.95528247916706643</c:v>
                </c:pt>
                <c:pt idx="52">
                  <c:v>0.98984499790928937</c:v>
                </c:pt>
                <c:pt idx="53">
                  <c:v>1.0249169088815466</c:v>
                </c:pt>
                <c:pt idx="54">
                  <c:v>1.0604933223421151</c:v>
                </c:pt>
                <c:pt idx="55">
                  <c:v>1.0965693954867251</c:v>
                </c:pt>
                <c:pt idx="56">
                  <c:v>1.1331403319979998</c:v>
                </c:pt>
                <c:pt idx="57">
                  <c:v>1.17020138159922</c:v>
                </c:pt>
                <c:pt idx="58">
                  <c:v>1.207747839612372</c:v>
                </c:pt>
                <c:pt idx="59">
                  <c:v>1.2457750465204378</c:v>
                </c:pt>
                <c:pt idx="60">
                  <c:v>1.2842783875338875</c:v>
                </c:pt>
                <c:pt idx="61">
                  <c:v>1.3232532921613318</c:v>
                </c:pt>
                <c:pt idx="62">
                  <c:v>1.3626952337842981</c:v>
                </c:pt>
                <c:pt idx="63">
                  <c:v>1.4025997292360854</c:v>
                </c:pt>
                <c:pt idx="64">
                  <c:v>1.4429623383846646</c:v>
                </c:pt>
                <c:pt idx="65">
                  <c:v>1.4837786637195807</c:v>
                </c:pt>
                <c:pt idx="66">
                  <c:v>1.5250443499428217</c:v>
                </c:pt>
                <c:pt idx="67">
                  <c:v>1.5667550835636137</c:v>
                </c:pt>
                <c:pt idx="68">
                  <c:v>1.6089065924971071</c:v>
                </c:pt>
                <c:pt idx="69">
                  <c:v>1.6514946456669128</c:v>
                </c:pt>
                <c:pt idx="70">
                  <c:v>1.6945150526114565</c:v>
                </c:pt>
                <c:pt idx="71">
                  <c:v>1.7379636630941093</c:v>
                </c:pt>
                <c:pt idx="72">
                  <c:v>1.781836366717062</c:v>
                </c:pt>
                <c:pt idx="73">
                  <c:v>1.8261290925389058</c:v>
                </c:pt>
                <c:pt idx="74">
                  <c:v>1.870837808695883</c:v>
                </c:pt>
                <c:pt idx="75">
                  <c:v>1.9159585220267747</c:v>
                </c:pt>
                <c:pt idx="76">
                  <c:v>1.9614872777013888</c:v>
                </c:pt>
                <c:pt idx="77">
                  <c:v>2.0074201588526126</c:v>
                </c:pt>
                <c:pt idx="78">
                  <c:v>2.0537532862120012</c:v>
                </c:pt>
                <c:pt idx="79">
                  <c:v>2.1004828177488593</c:v>
                </c:pt>
                <c:pt idx="80">
                  <c:v>2.1476049483127908</c:v>
                </c:pt>
                <c:pt idx="81">
                  <c:v>2.1951159092796786</c:v>
                </c:pt>
                <c:pt idx="82">
                  <c:v>2.2430119682010625</c:v>
                </c:pt>
                <c:pt idx="83">
                  <c:v>2.2912894284568832</c:v>
                </c:pt>
                <c:pt idx="84">
                  <c:v>2.3399446289115589</c:v>
                </c:pt>
                <c:pt idx="85">
                  <c:v>2.3889739435733648</c:v>
                </c:pt>
                <c:pt idx="86">
                  <c:v>2.4383737812570807</c:v>
                </c:pt>
                <c:pt idx="87">
                  <c:v>2.4881405852498775</c:v>
                </c:pt>
                <c:pt idx="88">
                  <c:v>2.5382708329804107</c:v>
                </c:pt>
                <c:pt idx="89">
                  <c:v>2.5887610356910908</c:v>
                </c:pt>
                <c:pt idx="90">
                  <c:v>2.6396077381134999</c:v>
                </c:pt>
                <c:pt idx="91">
                  <c:v>2.6908075181469227</c:v>
                </c:pt>
                <c:pt idx="92">
                  <c:v>2.7423569865399644</c:v>
                </c:pt>
                <c:pt idx="93">
                  <c:v>2.7942527865752247</c:v>
                </c:pt>
                <c:pt idx="94">
                  <c:v>2.8464915937569981</c:v>
                </c:pt>
                <c:pt idx="95">
                  <c:v>2.8990701155019734</c:v>
                </c:pt>
                <c:pt idx="96">
                  <c:v>2.9519850908328999</c:v>
                </c:pt>
                <c:pt idx="97">
                  <c:v>3.0052332900751968</c:v>
                </c:pt>
                <c:pt idx="98">
                  <c:v>3.058811514556472</c:v>
                </c:pt>
                <c:pt idx="99">
                  <c:v>3.1127165963089292</c:v>
                </c:pt>
                <c:pt idx="100">
                  <c:v>3.1669453977746271</c:v>
                </c:pt>
                <c:pt idx="101">
                  <c:v>3.2214948115135713</c:v>
                </c:pt>
                <c:pt idx="102">
                  <c:v>3.2763617599146069</c:v>
                </c:pt>
                <c:pt idx="103">
                  <c:v>3.3315431949090857</c:v>
                </c:pt>
                <c:pt idx="104">
                  <c:v>3.3870360976872842</c:v>
                </c:pt>
                <c:pt idx="105">
                  <c:v>3.4428374784175402</c:v>
                </c:pt>
                <c:pt idx="106">
                  <c:v>3.4989443759680898</c:v>
                </c:pt>
                <c:pt idx="107">
                  <c:v>3.5553538576315704</c:v>
                </c:pt>
                <c:pt idx="108">
                  <c:v>3.6120630188521714</c:v>
                </c:pt>
                <c:pt idx="109">
                  <c:v>3.6690689829554017</c:v>
                </c:pt>
                <c:pt idx="110">
                  <c:v>3.7263689008804528</c:v>
                </c:pt>
                <c:pt idx="111">
                  <c:v>3.78395995091513</c:v>
                </c:pt>
                <c:pt idx="112">
                  <c:v>3.8418393384333291</c:v>
                </c:pt>
                <c:pt idx="113">
                  <c:v>3.9000042956350316</c:v>
                </c:pt>
                <c:pt idx="114">
                  <c:v>3.9584520812887978</c:v>
                </c:pt>
                <c:pt idx="115">
                  <c:v>4.0171799804767288</c:v>
                </c:pt>
                <c:pt idx="116">
                  <c:v>4.0761853043418803</c:v>
                </c:pt>
                <c:pt idx="117">
                  <c:v>4.1354653898380986</c:v>
                </c:pt>
                <c:pt idx="118">
                  <c:v>4.1950175994822567</c:v>
                </c:pt>
                <c:pt idx="119">
                  <c:v>4.2548393211088724</c:v>
                </c:pt>
                <c:pt idx="120">
                  <c:v>4.3149279676270806</c:v>
                </c:pt>
                <c:pt idx="121">
                  <c:v>4.3752809767799352</c:v>
                </c:pt>
                <c:pt idx="122">
                  <c:v>4.4358958109060262</c:v>
                </c:pt>
                <c:pt idx="123">
                  <c:v>4.4967699567033828</c:v>
                </c:pt>
                <c:pt idx="124">
                  <c:v>4.5579009249956419</c:v>
                </c:pt>
                <c:pt idx="125">
                  <c:v>4.6192862505004637</c:v>
                </c:pt>
                <c:pt idx="126">
                  <c:v>4.6809234916001685</c:v>
                </c:pt>
                <c:pt idx="127">
                  <c:v>4.7428102301145749</c:v>
                </c:pt>
                <c:pt idx="128">
                  <c:v>4.8049440710760205</c:v>
                </c:pt>
                <c:pt idx="129">
                  <c:v>4.867322642506541</c:v>
                </c:pt>
                <c:pt idx="130">
                  <c:v>4.9299435951971864</c:v>
                </c:pt>
                <c:pt idx="131">
                  <c:v>4.9928046024894588</c:v>
                </c:pt>
                <c:pt idx="132">
                  <c:v>5.0559033600588474</c:v>
                </c:pt>
                <c:pt idx="133">
                  <c:v>5.1192375857004393</c:v>
                </c:pt>
                <c:pt idx="134">
                  <c:v>5.182805019116592</c:v>
                </c:pt>
                <c:pt idx="135">
                  <c:v>5.2466034217066388</c:v>
                </c:pt>
                <c:pt idx="136">
                  <c:v>5.3106305763586183</c:v>
                </c:pt>
                <c:pt idx="137">
                  <c:v>5.3748842872429989</c:v>
                </c:pt>
                <c:pt idx="138">
                  <c:v>5.4393623796083883</c:v>
                </c:pt>
                <c:pt idx="139">
                  <c:v>5.5040626995791957</c:v>
                </c:pt>
                <c:pt idx="140">
                  <c:v>5.5689831139552473</c:v>
                </c:pt>
                <c:pt idx="141">
                  <c:v>5.6341215100133146</c:v>
                </c:pt>
                <c:pt idx="142">
                  <c:v>5.6994757953105566</c:v>
                </c:pt>
                <c:pt idx="143">
                  <c:v>5.765043897489841</c:v>
                </c:pt>
                <c:pt idx="144">
                  <c:v>5.8308237640869427</c:v>
                </c:pt>
                <c:pt idx="145">
                  <c:v>5.8968133623395849</c:v>
                </c:pt>
                <c:pt idx="146">
                  <c:v>5.9630106789983168</c:v>
                </c:pt>
                <c:pt idx="147">
                  <c:v>6.0294137201392104</c:v>
                </c:pt>
                <c:pt idx="148">
                  <c:v>6.096020510978347</c:v>
                </c:pt>
                <c:pt idx="149">
                  <c:v>6.1628290956880907</c:v>
                </c:pt>
                <c:pt idx="150">
                  <c:v>6.2298375372151256</c:v>
                </c:pt>
                <c:pt idx="151">
                  <c:v>6.2970439171002361</c:v>
                </c:pt>
                <c:pt idx="152">
                  <c:v>6.3644463352998191</c:v>
                </c:pt>
                <c:pt idx="153">
                  <c:v>6.4320429100091099</c:v>
                </c:pt>
                <c:pt idx="154">
                  <c:v>6.4998317774871035</c:v>
                </c:pt>
                <c:pt idx="155">
                  <c:v>6.5678110918831596</c:v>
                </c:pt>
                <c:pt idx="156">
                  <c:v>6.6359790250652688</c:v>
                </c:pt>
                <c:pt idx="157">
                  <c:v>6.7043337664499676</c:v>
                </c:pt>
                <c:pt idx="158">
                  <c:v>6.7728735228338879</c:v>
                </c:pt>
                <c:pt idx="159">
                  <c:v>6.8415965182269227</c:v>
                </c:pt>
                <c:pt idx="160">
                  <c:v>6.910500993686993</c:v>
                </c:pt>
                <c:pt idx="161">
                  <c:v>6.9795852071564015</c:v>
                </c:pt>
                <c:pt idx="162">
                  <c:v>7.0488474332997537</c:v>
                </c:pt>
                <c:pt idx="163">
                  <c:v>7.1182859633434417</c:v>
                </c:pt>
                <c:pt idx="164">
                  <c:v>7.1878991049166618</c:v>
                </c:pt>
                <c:pt idx="165">
                  <c:v>7.2576851818939643</c:v>
                </c:pt>
                <c:pt idx="166">
                  <c:v>7.327642534239307</c:v>
                </c:pt>
                <c:pt idx="167">
                  <c:v>7.3977695178516152</c:v>
                </c:pt>
                <c:pt idx="168">
                  <c:v>7.4680645044118155</c:v>
                </c:pt>
                <c:pt idx="169">
                  <c:v>7.5385258812313447</c:v>
                </c:pt>
                <c:pt idx="170">
                  <c:v>7.6091520511021074</c:v>
                </c:pt>
                <c:pt idx="171">
                  <c:v>7.6799414321478778</c:v>
                </c:pt>
                <c:pt idx="172">
                  <c:v>7.7508924576771259</c:v>
                </c:pt>
                <c:pt idx="173">
                  <c:v>7.8220035760372575</c:v>
                </c:pt>
                <c:pt idx="174">
                  <c:v>7.8932732504702532</c:v>
                </c:pt>
                <c:pt idx="175">
                  <c:v>7.9646999589696916</c:v>
                </c:pt>
                <c:pt idx="176">
                  <c:v>8.0362821941391474</c:v>
                </c:pt>
                <c:pt idx="177">
                  <c:v>8.1080184630519465</c:v>
                </c:pt>
                <c:pt idx="178">
                  <c:v>8.1799072871122718</c:v>
                </c:pt>
                <c:pt idx="179">
                  <c:v>8.2519472019175915</c:v>
                </c:pt>
                <c:pt idx="180">
                  <c:v>8.3241367571224245</c:v>
                </c:pt>
                <c:pt idx="181">
                  <c:v>8.3964745163033978</c:v>
                </c:pt>
                <c:pt idx="182">
                  <c:v>8.468959056825609</c:v>
                </c:pt>
                <c:pt idx="183">
                  <c:v>8.5415889697102667</c:v>
                </c:pt>
                <c:pt idx="184">
                  <c:v>8.6143628595036041</c:v>
                </c:pt>
                <c:pt idx="185">
                  <c:v>8.6872793441470506</c:v>
                </c:pt>
                <c:pt idx="186">
                  <c:v>8.7603370548486481</c:v>
                </c:pt>
                <c:pt idx="187">
                  <c:v>8.8335346359557025</c:v>
                </c:pt>
                <c:pt idx="188">
                  <c:v>8.9068707448286588</c:v>
                </c:pt>
                <c:pt idx="189">
                  <c:v>8.9803440517161821</c:v>
                </c:pt>
                <c:pt idx="190">
                  <c:v>9.0539532396314488</c:v>
                </c:pt>
                <c:pt idx="191">
                  <c:v>9.1276970042296099</c:v>
                </c:pt>
                <c:pt idx="192">
                  <c:v>9.2015740536864428</c:v>
                </c:pt>
                <c:pt idx="193">
                  <c:v>9.2755831085781644</c:v>
                </c:pt>
                <c:pt idx="194">
                  <c:v>9.3497229017623944</c:v>
                </c:pt>
                <c:pt idx="195">
                  <c:v>9.4239921782602654</c:v>
                </c:pt>
                <c:pt idx="196">
                  <c:v>9.4983896951396645</c:v>
                </c:pt>
                <c:pt idx="197">
                  <c:v>9.5729142213995928</c:v>
                </c:pt>
                <c:pt idx="198">
                  <c:v>9.6475645378556347</c:v>
                </c:pt>
                <c:pt idx="199">
                  <c:v>9.7223394370265357</c:v>
                </c:pt>
                <c:pt idx="200">
                  <c:v>9.797237723021853</c:v>
                </c:pt>
                <c:pt idx="201">
                  <c:v>9.8722582114306991</c:v>
                </c:pt>
                <c:pt idx="202">
                  <c:v>9.9473997292115452</c:v>
                </c:pt>
                <c:pt idx="203">
                  <c:v>10.022661114583086</c:v>
                </c:pt>
                <c:pt idx="204">
                  <c:v>10.098041216916149</c:v>
                </c:pt>
                <c:pt idx="205">
                  <c:v>10.173538896626649</c:v>
                </c:pt>
                <c:pt idx="206">
                  <c:v>10.249153025069555</c:v>
                </c:pt>
                <c:pt idx="207">
                  <c:v>10.324882484433891</c:v>
                </c:pt>
                <c:pt idx="208">
                  <c:v>10.400726167638739</c:v>
                </c:pt>
                <c:pt idx="209">
                  <c:v>10.476682978230235</c:v>
                </c:pt>
                <c:pt idx="210">
                  <c:v>10.55275183027956</c:v>
                </c:pt>
                <c:pt idx="211">
                  <c:v>10.628931648281908</c:v>
                </c:pt>
                <c:pt idx="212">
                  <c:v>10.705221367056428</c:v>
                </c:pt>
                <c:pt idx="213">
                  <c:v>10.781619931647114</c:v>
                </c:pt>
                <c:pt idx="214">
                  <c:v>10.858126297224665</c:v>
                </c:pt>
                <c:pt idx="215">
                  <c:v>10.934739428989269</c:v>
                </c:pt>
                <c:pt idx="216">
                  <c:v>11.011458302074333</c:v>
                </c:pt>
                <c:pt idx="217">
                  <c:v>11.088281901451131</c:v>
                </c:pt>
                <c:pt idx="218">
                  <c:v>11.165209221834367</c:v>
                </c:pt>
                <c:pt idx="219">
                  <c:v>11.24223926758865</c:v>
                </c:pt>
                <c:pt idx="220">
                  <c:v>11.319371052635857</c:v>
                </c:pt>
                <c:pt idx="221">
                  <c:v>11.396603600363401</c:v>
                </c:pt>
                <c:pt idx="222">
                  <c:v>11.473935943533357</c:v>
                </c:pt>
                <c:pt idx="223">
                  <c:v>11.551367124192483</c:v>
                </c:pt>
                <c:pt idx="224">
                  <c:v>11.62889619358309</c:v>
                </c:pt>
                <c:pt idx="225">
                  <c:v>11.706522212054775</c:v>
                </c:pt>
                <c:pt idx="226">
                  <c:v>11.784244248976998</c:v>
                </c:pt>
                <c:pt idx="227">
                  <c:v>11.862061382652495</c:v>
                </c:pt>
                <c:pt idx="228">
                  <c:v>11.939972700231532</c:v>
                </c:pt>
                <c:pt idx="229">
                  <c:v>12.017977297626972</c:v>
                </c:pt>
                <c:pt idx="230">
                  <c:v>12.096074279430162</c:v>
                </c:pt>
                <c:pt idx="231">
                  <c:v>12.174262758827629</c:v>
                </c:pt>
                <c:pt idx="232">
                  <c:v>12.252541857518569</c:v>
                </c:pt>
                <c:pt idx="233">
                  <c:v>12.330910705633137</c:v>
                </c:pt>
                <c:pt idx="234">
                  <c:v>12.409368441651516</c:v>
                </c:pt>
                <c:pt idx="235">
                  <c:v>12.487914212323762</c:v>
                </c:pt>
                <c:pt idx="236">
                  <c:v>12.56654717259042</c:v>
                </c:pt>
                <c:pt idx="237">
                  <c:v>12.645266485503903</c:v>
                </c:pt>
                <c:pt idx="238">
                  <c:v>12.724071322150625</c:v>
                </c:pt>
                <c:pt idx="239">
                  <c:v>12.802960861573881</c:v>
                </c:pt>
                <c:pt idx="240">
                  <c:v>12.881934290697467</c:v>
                </c:pt>
                <c:pt idx="241">
                  <c:v>12.960990804250036</c:v>
                </c:pt>
                <c:pt idx="242">
                  <c:v>13.040129604690174</c:v>
                </c:pt>
                <c:pt idx="243">
                  <c:v>13.119349902132202</c:v>
                </c:pt>
                <c:pt idx="244">
                  <c:v>13.198650914272687</c:v>
                </c:pt>
                <c:pt idx="245">
                  <c:v>13.278031866317658</c:v>
                </c:pt>
                <c:pt idx="246">
                  <c:v>13.357491990910523</c:v>
                </c:pt>
                <c:pt idx="247">
                  <c:v>13.437030528060671</c:v>
                </c:pt>
                <c:pt idx="248">
                  <c:v>13.516646725072773</c:v>
                </c:pt>
                <c:pt idx="249">
                  <c:v>13.596339836476748</c:v>
                </c:pt>
                <c:pt idx="250">
                  <c:v>13.676109123958406</c:v>
                </c:pt>
                <c:pt idx="251">
                  <c:v>13.755953856290763</c:v>
                </c:pt>
                <c:pt idx="252">
                  <c:v>13.835873309265999</c:v>
                </c:pt>
                <c:pt idx="253">
                  <c:v>13.915866765628094</c:v>
                </c:pt>
                <c:pt idx="254">
                  <c:v>13.995933515006085</c:v>
                </c:pt>
                <c:pt idx="255">
                  <c:v>14.076072853847981</c:v>
                </c:pt>
                <c:pt idx="256">
                  <c:v>14.156284085355304</c:v>
                </c:pt>
                <c:pt idx="257">
                  <c:v>14.236566519418265</c:v>
                </c:pt>
                <c:pt idx="258">
                  <c:v>14.316919472551549</c:v>
                </c:pt>
                <c:pt idx="259">
                  <c:v>14.397342267830735</c:v>
                </c:pt>
                <c:pt idx="260">
                  <c:v>14.477834234829317</c:v>
                </c:pt>
                <c:pt idx="261">
                  <c:v>14.558394709556318</c:v>
                </c:pt>
                <c:pt idx="262">
                  <c:v>14.639023034394528</c:v>
                </c:pt>
                <c:pt idx="263">
                  <c:v>14.719718558039313</c:v>
                </c:pt>
                <c:pt idx="264">
                  <c:v>14.800480635438023</c:v>
                </c:pt>
                <c:pt idx="265">
                  <c:v>14.881308627729975</c:v>
                </c:pt>
                <c:pt idx="266">
                  <c:v>14.962201902187019</c:v>
                </c:pt>
                <c:pt idx="267">
                  <c:v>15.043159832154668</c:v>
                </c:pt>
                <c:pt idx="268">
                  <c:v>15.124181796993797</c:v>
                </c:pt>
                <c:pt idx="269">
                  <c:v>15.205267182022903</c:v>
                </c:pt>
                <c:pt idx="270">
                  <c:v>15.286415378460909</c:v>
                </c:pt>
                <c:pt idx="271">
                  <c:v>15.367625783370533</c:v>
                </c:pt>
                <c:pt idx="272">
                  <c:v>15.448897799602189</c:v>
                </c:pt>
                <c:pt idx="273">
                  <c:v>15.530230835738433</c:v>
                </c:pt>
                <c:pt idx="274">
                  <c:v>15.61162430603893</c:v>
                </c:pt>
                <c:pt idx="275">
                  <c:v>15.693077630385972</c:v>
                </c:pt>
                <c:pt idx="276">
                  <c:v>15.774590234230494</c:v>
                </c:pt>
                <c:pt idx="277">
                  <c:v>15.856161548538628</c:v>
                </c:pt>
                <c:pt idx="278">
                  <c:v>15.937791009738753</c:v>
                </c:pt>
                <c:pt idx="279">
                  <c:v>16.019478059669069</c:v>
                </c:pt>
                <c:pt idx="280">
                  <c:v>16.101222145525668</c:v>
                </c:pt>
                <c:pt idx="281">
                  <c:v>16.183022719811095</c:v>
                </c:pt>
                <c:pt idx="282">
                  <c:v>16.26487924028342</c:v>
                </c:pt>
                <c:pt idx="283">
                  <c:v>16.346791169905778</c:v>
                </c:pt>
                <c:pt idx="284">
                  <c:v>16.428757976796419</c:v>
                </c:pt>
                <c:pt idx="285">
                  <c:v>16.510779134179209</c:v>
                </c:pt>
                <c:pt idx="286">
                  <c:v>16.592854120334628</c:v>
                </c:pt>
                <c:pt idx="287">
                  <c:v>16.674982418551235</c:v>
                </c:pt>
                <c:pt idx="288">
                  <c:v>16.757163517077579</c:v>
                </c:pt>
                <c:pt idx="289">
                  <c:v>16.839396909074608</c:v>
                </c:pt>
                <c:pt idx="290">
                  <c:v>16.921682092568496</c:v>
                </c:pt>
                <c:pt idx="291">
                  <c:v>17.00401857040395</c:v>
                </c:pt>
                <c:pt idx="292">
                  <c:v>17.086405850197956</c:v>
                </c:pt>
                <c:pt idx="293">
                  <c:v>17.168843444293966</c:v>
                </c:pt>
                <c:pt idx="294">
                  <c:v>17.251330869716529</c:v>
                </c:pt>
                <c:pt idx="295">
                  <c:v>17.333867648126358</c:v>
                </c:pt>
                <c:pt idx="296">
                  <c:v>17.416453305775821</c:v>
                </c:pt>
                <c:pt idx="297">
                  <c:v>17.499087373464878</c:v>
                </c:pt>
                <c:pt idx="298">
                  <c:v>17.58176938649741</c:v>
                </c:pt>
                <c:pt idx="299">
                  <c:v>17.664498884638</c:v>
                </c:pt>
                <c:pt idx="300">
                  <c:v>17.747275412069104</c:v>
                </c:pt>
                <c:pt idx="301">
                  <c:v>17.830098517348652</c:v>
                </c:pt>
                <c:pt idx="302">
                  <c:v>17.91296775336804</c:v>
                </c:pt>
                <c:pt idx="303">
                  <c:v>17.995882677310533</c:v>
                </c:pt>
                <c:pt idx="304">
                  <c:v>18.078842850610069</c:v>
                </c:pt>
                <c:pt idx="305">
                  <c:v>18.161847838910457</c:v>
                </c:pt>
                <c:pt idx="306">
                  <c:v>18.244897212024966</c:v>
                </c:pt>
                <c:pt idx="307">
                  <c:v>18.327990543896295</c:v>
                </c:pt>
                <c:pt idx="308">
                  <c:v>18.41112741255694</c:v>
                </c:pt>
                <c:pt idx="309">
                  <c:v>18.494307400089937</c:v>
                </c:pt>
                <c:pt idx="310">
                  <c:v>18.577530092589978</c:v>
                </c:pt>
                <c:pt idx="311">
                  <c:v>18.660795080124895</c:v>
                </c:pt>
                <c:pt idx="312">
                  <c:v>18.744101956697534</c:v>
                </c:pt>
                <c:pt idx="313">
                  <c:v>18.827450320207973</c:v>
                </c:pt>
                <c:pt idx="314">
                  <c:v>18.910839772416114</c:v>
                </c:pt>
                <c:pt idx="315">
                  <c:v>18.994269918904639</c:v>
                </c:pt>
                <c:pt idx="316">
                  <c:v>19.077740369042299</c:v>
                </c:pt>
                <c:pt idx="317">
                  <c:v>19.161250735947586</c:v>
                </c:pt>
                <c:pt idx="318">
                  <c:v>19.244800636452734</c:v>
                </c:pt>
                <c:pt idx="319">
                  <c:v>19.328389691068065</c:v>
                </c:pt>
                <c:pt idx="320">
                  <c:v>19.412017523946684</c:v>
                </c:pt>
                <c:pt idx="321">
                  <c:v>19.49568376284952</c:v>
                </c:pt>
                <c:pt idx="322">
                  <c:v>19.579388039110686</c:v>
                </c:pt>
                <c:pt idx="323">
                  <c:v>19.663129987603178</c:v>
                </c:pt>
                <c:pt idx="324">
                  <c:v>19.746909246704909</c:v>
                </c:pt>
                <c:pt idx="325">
                  <c:v>19.830725458265064</c:v>
                </c:pt>
                <c:pt idx="326">
                  <c:v>19.914578267570775</c:v>
                </c:pt>
                <c:pt idx="327">
                  <c:v>19.998467323314127</c:v>
                </c:pt>
                <c:pt idx="328">
                  <c:v>20.082392277559464</c:v>
                </c:pt>
                <c:pt idx="329">
                  <c:v>20.166352785711027</c:v>
                </c:pt>
                <c:pt idx="330">
                  <c:v>20.25034850648089</c:v>
                </c:pt>
                <c:pt idx="331">
                  <c:v>20.334379101857202</c:v>
                </c:pt>
                <c:pt idx="332">
                  <c:v>20.418444237072748</c:v>
                </c:pt>
                <c:pt idx="333">
                  <c:v>20.502543580573803</c:v>
                </c:pt>
                <c:pt idx="334">
                  <c:v>20.586676803989278</c:v>
                </c:pt>
                <c:pt idx="335">
                  <c:v>20.670843582100172</c:v>
                </c:pt>
                <c:pt idx="336">
                  <c:v>20.755043592809319</c:v>
                </c:pt>
                <c:pt idx="337">
                  <c:v>20.839276517111415</c:v>
                </c:pt>
                <c:pt idx="338">
                  <c:v>20.923542039063346</c:v>
                </c:pt>
                <c:pt idx="339">
                  <c:v>21.007839845754784</c:v>
                </c:pt>
                <c:pt idx="340">
                  <c:v>21.092169627279084</c:v>
                </c:pt>
                <c:pt idx="341">
                  <c:v>21.176531076704446</c:v>
                </c:pt>
                <c:pt idx="342">
                  <c:v>21.260923890045362</c:v>
                </c:pt>
                <c:pt idx="343">
                  <c:v>21.345347766234326</c:v>
                </c:pt>
                <c:pt idx="344">
                  <c:v>21.429802407093831</c:v>
                </c:pt>
                <c:pt idx="345">
                  <c:v>21.514287517308631</c:v>
                </c:pt>
                <c:pt idx="346">
                  <c:v>21.598802804398257</c:v>
                </c:pt>
                <c:pt idx="347">
                  <c:v>21.683347978689813</c:v>
                </c:pt>
                <c:pt idx="348">
                  <c:v>21.767922753291018</c:v>
                </c:pt>
                <c:pt idx="349">
                  <c:v>21.852526844063515</c:v>
                </c:pt>
                <c:pt idx="350">
                  <c:v>21.937159969596451</c:v>
                </c:pt>
                <c:pt idx="351">
                  <c:v>22.021821851180267</c:v>
                </c:pt>
                <c:pt idx="352">
                  <c:v>22.106512212780796</c:v>
                </c:pt>
                <c:pt idx="353">
                  <c:v>22.191230781013569</c:v>
                </c:pt>
                <c:pt idx="354">
                  <c:v>22.275977285118373</c:v>
                </c:pt>
                <c:pt idx="355">
                  <c:v>22.360751456934072</c:v>
                </c:pt>
                <c:pt idx="356">
                  <c:v>22.445553030873654</c:v>
                </c:pt>
                <c:pt idx="357">
                  <c:v>22.530381743899525</c:v>
                </c:pt>
                <c:pt idx="358">
                  <c:v>22.615237335499028</c:v>
                </c:pt>
                <c:pt idx="359">
                  <c:v>22.700119547660211</c:v>
                </c:pt>
                <c:pt idx="360">
                  <c:v>22.785028124847823</c:v>
                </c:pt>
                <c:pt idx="361">
                  <c:v>22.869962813979541</c:v>
                </c:pt>
                <c:pt idx="362">
                  <c:v>22.954923364402418</c:v>
                </c:pt>
                <c:pt idx="363">
                  <c:v>23.039909527869568</c:v>
                </c:pt>
                <c:pt idx="364">
                  <c:v>23.124921058517074</c:v>
                </c:pt>
                <c:pt idx="365">
                  <c:v>23.209957712841099</c:v>
                </c:pt>
                <c:pt idx="366">
                  <c:v>23.295019249675249</c:v>
                </c:pt>
                <c:pt idx="367">
                  <c:v>23.380105430168118</c:v>
                </c:pt>
                <c:pt idx="368">
                  <c:v>23.465216017761083</c:v>
                </c:pt>
                <c:pt idx="369">
                  <c:v>23.550350778166283</c:v>
                </c:pt>
                <c:pt idx="370">
                  <c:v>23.635509479344826</c:v>
                </c:pt>
                <c:pt idx="371">
                  <c:v>23.720691891485203</c:v>
                </c:pt>
                <c:pt idx="372">
                  <c:v>23.805897786981898</c:v>
                </c:pt>
                <c:pt idx="373">
                  <c:v>23.891126940414225</c:v>
                </c:pt>
                <c:pt idx="374">
                  <c:v>23.976379128525345</c:v>
                </c:pt>
                <c:pt idx="375">
                  <c:v>24.0616541302015</c:v>
                </c:pt>
                <c:pt idx="376">
                  <c:v>24.146951726451444</c:v>
                </c:pt>
                <c:pt idx="377">
                  <c:v>24.232271700386057</c:v>
                </c:pt>
                <c:pt idx="378">
                  <c:v>24.317613837198184</c:v>
                </c:pt>
                <c:pt idx="379">
                  <c:v>24.402977924142633</c:v>
                </c:pt>
                <c:pt idx="380">
                  <c:v>24.488363750516388</c:v>
                </c:pt>
                <c:pt idx="381">
                  <c:v>24.573771107639011</c:v>
                </c:pt>
                <c:pt idx="382">
                  <c:v>24.65919978883322</c:v>
                </c:pt>
                <c:pt idx="383">
                  <c:v>24.744649589405668</c:v>
                </c:pt>
                <c:pt idx="384">
                  <c:v>24.830120306627887</c:v>
                </c:pt>
                <c:pt idx="385">
                  <c:v>24.915611739717434</c:v>
                </c:pt>
                <c:pt idx="386">
                  <c:v>25.001123689819217</c:v>
                </c:pt>
                <c:pt idx="387">
                  <c:v>25.086655959986981</c:v>
                </c:pt>
                <c:pt idx="388">
                  <c:v>25.172208355164994</c:v>
                </c:pt>
                <c:pt idx="389">
                  <c:v>25.257780682169898</c:v>
                </c:pt>
                <c:pt idx="390">
                  <c:v>25.343372749672731</c:v>
                </c:pt>
                <c:pt idx="391">
                  <c:v>25.428984368181137</c:v>
                </c:pt>
                <c:pt idx="392">
                  <c:v>25.514615350021717</c:v>
                </c:pt>
                <c:pt idx="393">
                  <c:v>25.600265509322593</c:v>
                </c:pt>
                <c:pt idx="394">
                  <c:v>25.685934661996093</c:v>
                </c:pt>
                <c:pt idx="395">
                  <c:v>25.771622625721641</c:v>
                </c:pt>
                <c:pt idx="396">
                  <c:v>25.857329219928779</c:v>
                </c:pt>
                <c:pt idx="397">
                  <c:v>25.943054265780383</c:v>
                </c:pt>
                <c:pt idx="398">
                  <c:v>26.028797586156013</c:v>
                </c:pt>
                <c:pt idx="399">
                  <c:v>26.114559005635439</c:v>
                </c:pt>
                <c:pt idx="400">
                  <c:v>26.200338350482316</c:v>
                </c:pt>
                <c:pt idx="401">
                  <c:v>26.286135448628027</c:v>
                </c:pt>
                <c:pt idx="402">
                  <c:v>26.371950129655669</c:v>
                </c:pt>
                <c:pt idx="403">
                  <c:v>26.4577822247842</c:v>
                </c:pt>
                <c:pt idx="404">
                  <c:v>26.543631566852735</c:v>
                </c:pt>
                <c:pt idx="405">
                  <c:v>26.629497990304994</c:v>
                </c:pt>
                <c:pt idx="406">
                  <c:v>26.715381331173905</c:v>
                </c:pt>
                <c:pt idx="407">
                  <c:v>26.801281427066336</c:v>
                </c:pt>
                <c:pt idx="408">
                  <c:v>26.887198117147996</c:v>
                </c:pt>
                <c:pt idx="409">
                  <c:v>26.973131242128474</c:v>
                </c:pt>
                <c:pt idx="410">
                  <c:v>27.059080644246407</c:v>
                </c:pt>
                <c:pt idx="411">
                  <c:v>27.145046167254819</c:v>
                </c:pt>
                <c:pt idx="412">
                  <c:v>27.231027656406564</c:v>
                </c:pt>
                <c:pt idx="413">
                  <c:v>27.317024958439951</c:v>
                </c:pt>
                <c:pt idx="414">
                  <c:v>27.403037921564465</c:v>
                </c:pt>
                <c:pt idx="415">
                  <c:v>27.48906639544666</c:v>
                </c:pt>
                <c:pt idx="416">
                  <c:v>27.57511023119616</c:v>
                </c:pt>
                <c:pt idx="417">
                  <c:v>27.661169281351818</c:v>
                </c:pt>
                <c:pt idx="418">
                  <c:v>27.74724339986799</c:v>
                </c:pt>
                <c:pt idx="419">
                  <c:v>27.833332442100946</c:v>
                </c:pt>
                <c:pt idx="420">
                  <c:v>27.919436264795422</c:v>
                </c:pt>
                <c:pt idx="421">
                  <c:v>28.005554726071278</c:v>
                </c:pt>
                <c:pt idx="422">
                  <c:v>28.091687685410307</c:v>
                </c:pt>
                <c:pt idx="423">
                  <c:v>28.17783500364316</c:v>
                </c:pt>
                <c:pt idx="424">
                  <c:v>28.263996542936404</c:v>
                </c:pt>
                <c:pt idx="425">
                  <c:v>28.350172166779686</c:v>
                </c:pt>
                <c:pt idx="426">
                  <c:v>28.436361739973037</c:v>
                </c:pt>
                <c:pt idx="427">
                  <c:v>28.522565128614303</c:v>
                </c:pt>
                <c:pt idx="428">
                  <c:v>28.608782200086676</c:v>
                </c:pt>
                <c:pt idx="429">
                  <c:v>28.695012823046355</c:v>
                </c:pt>
                <c:pt idx="430">
                  <c:v>28.781256867410331</c:v>
                </c:pt>
                <c:pt idx="431">
                  <c:v>28.867514204344289</c:v>
                </c:pt>
                <c:pt idx="432">
                  <c:v>28.953784706250612</c:v>
                </c:pt>
                <c:pt idx="433">
                  <c:v>29.040068246756519</c:v>
                </c:pt>
                <c:pt idx="434">
                  <c:v>29.126364700702293</c:v>
                </c:pt>
                <c:pt idx="435">
                  <c:v>29.212673944129655</c:v>
                </c:pt>
                <c:pt idx="436">
                  <c:v>29.29899585427022</c:v>
                </c:pt>
                <c:pt idx="437">
                  <c:v>29.385330309534076</c:v>
                </c:pt>
                <c:pt idx="438">
                  <c:v>29.471677189498475</c:v>
                </c:pt>
                <c:pt idx="439">
                  <c:v>29.558036374896623</c:v>
                </c:pt>
                <c:pt idx="440">
                  <c:v>29.644407747606593</c:v>
                </c:pt>
                <c:pt idx="441">
                  <c:v>29.730791190640328</c:v>
                </c:pt>
                <c:pt idx="442">
                  <c:v>29.81718658813276</c:v>
                </c:pt>
                <c:pt idx="443">
                  <c:v>29.903593825331029</c:v>
                </c:pt>
                <c:pt idx="444">
                  <c:v>29.990012788583805</c:v>
                </c:pt>
                <c:pt idx="445">
                  <c:v>30.076443365330718</c:v>
                </c:pt>
                <c:pt idx="446">
                  <c:v>30.162885444091884</c:v>
                </c:pt>
                <c:pt idx="447">
                  <c:v>30.249338914457532</c:v>
                </c:pt>
                <c:pt idx="448">
                  <c:v>30.335803667077734</c:v>
                </c:pt>
                <c:pt idx="449">
                  <c:v>30.422279593652231</c:v>
                </c:pt>
                <c:pt idx="450">
                  <c:v>30.508766586920359</c:v>
                </c:pt>
                <c:pt idx="451">
                  <c:v>30.595264540651058</c:v>
                </c:pt>
                <c:pt idx="452">
                  <c:v>30.681773349633009</c:v>
                </c:pt>
                <c:pt idx="453">
                  <c:v>30.768292909664822</c:v>
                </c:pt>
                <c:pt idx="454">
                  <c:v>30.854823117545369</c:v>
                </c:pt>
                <c:pt idx="455">
                  <c:v>30.941363871064151</c:v>
                </c:pt>
                <c:pt idx="456">
                  <c:v>31.027915068991817</c:v>
                </c:pt>
                <c:pt idx="457">
                  <c:v>31.114476611070724</c:v>
                </c:pt>
                <c:pt idx="458">
                  <c:v>31.201048398005629</c:v>
                </c:pt>
                <c:pt idx="459">
                  <c:v>31.287630331454434</c:v>
                </c:pt>
                <c:pt idx="460">
                  <c:v>31.374222314019043</c:v>
                </c:pt>
                <c:pt idx="461">
                  <c:v>31.460824249236303</c:v>
                </c:pt>
                <c:pt idx="462">
                  <c:v>31.547436041569028</c:v>
                </c:pt>
                <c:pt idx="463">
                  <c:v>31.63405759639711</c:v>
                </c:pt>
                <c:pt idx="464">
                  <c:v>31.720688820008711</c:v>
                </c:pt>
                <c:pt idx="465">
                  <c:v>31.807329619591549</c:v>
                </c:pt>
                <c:pt idx="466">
                  <c:v>31.893979903224267</c:v>
                </c:pt>
                <c:pt idx="467">
                  <c:v>31.980639579867876</c:v>
                </c:pt>
                <c:pt idx="468">
                  <c:v>32.067308559357286</c:v>
                </c:pt>
                <c:pt idx="469">
                  <c:v>32.15398675239291</c:v>
                </c:pt>
                <c:pt idx="470">
                  <c:v>32.240674070532371</c:v>
                </c:pt>
                <c:pt idx="471">
                  <c:v>32.327370426182256</c:v>
                </c:pt>
                <c:pt idx="472">
                  <c:v>32.414075732589986</c:v>
                </c:pt>
                <c:pt idx="473">
                  <c:v>32.500789903835731</c:v>
                </c:pt>
                <c:pt idx="474">
                  <c:v>32.587512854824418</c:v>
                </c:pt>
                <c:pt idx="475">
                  <c:v>32.674244501277819</c:v>
                </c:pt>
                <c:pt idx="476">
                  <c:v>32.760984759726703</c:v>
                </c:pt>
                <c:pt idx="477">
                  <c:v>32.847733547503083</c:v>
                </c:pt>
                <c:pt idx="478">
                  <c:v>32.934490782732503</c:v>
                </c:pt>
                <c:pt idx="479">
                  <c:v>33.021256384326442</c:v>
                </c:pt>
                <c:pt idx="480">
                  <c:v>33.108030271974755</c:v>
                </c:pt>
                <c:pt idx="481">
                  <c:v>33.194812366138216</c:v>
                </c:pt>
                <c:pt idx="482">
                  <c:v>33.281602588041103</c:v>
                </c:pt>
                <c:pt idx="483">
                  <c:v>33.368400859663879</c:v>
                </c:pt>
                <c:pt idx="484">
                  <c:v>33.45520710373593</c:v>
                </c:pt>
                <c:pt idx="485">
                  <c:v>33.542021243728371</c:v>
                </c:pt>
                <c:pt idx="486">
                  <c:v>33.628843203846934</c:v>
                </c:pt>
                <c:pt idx="487">
                  <c:v>33.715672909024917</c:v>
                </c:pt>
                <c:pt idx="488">
                  <c:v>33.802510284916188</c:v>
                </c:pt>
                <c:pt idx="489">
                  <c:v>33.889355257888283</c:v>
                </c:pt>
                <c:pt idx="490">
                  <c:v>33.976207755015537</c:v>
                </c:pt>
                <c:pt idx="491">
                  <c:v>34.063067704072324</c:v>
                </c:pt>
                <c:pt idx="492">
                  <c:v>34.149935033526319</c:v>
                </c:pt>
                <c:pt idx="493">
                  <c:v>34.236809672531848</c:v>
                </c:pt>
                <c:pt idx="494">
                  <c:v>34.323691550923293</c:v>
                </c:pt>
                <c:pt idx="495">
                  <c:v>34.410580599208572</c:v>
                </c:pt>
                <c:pt idx="496">
                  <c:v>34.497476748562669</c:v>
                </c:pt>
                <c:pt idx="497">
                  <c:v>34.584379930821228</c:v>
                </c:pt>
                <c:pt idx="498">
                  <c:v>34.671290078474215</c:v>
                </c:pt>
                <c:pt idx="499">
                  <c:v>34.758207124659641</c:v>
                </c:pt>
                <c:pt idx="500">
                  <c:v>34.845131003157327</c:v>
                </c:pt>
                <c:pt idx="501">
                  <c:v>34.932061648382764</c:v>
                </c:pt>
                <c:pt idx="502">
                  <c:v>35.018998995380983</c:v>
                </c:pt>
                <c:pt idx="503">
                  <c:v>35.105942979820547</c:v>
                </c:pt>
                <c:pt idx="504">
                  <c:v>35.192893537987544</c:v>
                </c:pt>
                <c:pt idx="505">
                  <c:v>35.279850606779654</c:v>
                </c:pt>
                <c:pt idx="506">
                  <c:v>35.366814123700287</c:v>
                </c:pt>
                <c:pt idx="507">
                  <c:v>35.45378402685278</c:v>
                </c:pt>
                <c:pt idx="508">
                  <c:v>35.540760254934618</c:v>
                </c:pt>
                <c:pt idx="509">
                  <c:v>35.627742747231736</c:v>
                </c:pt>
                <c:pt idx="510">
                  <c:v>35.714731443612877</c:v>
                </c:pt>
                <c:pt idx="511">
                  <c:v>35.801726284523994</c:v>
                </c:pt>
                <c:pt idx="512">
                  <c:v>35.888727210982715</c:v>
                </c:pt>
                <c:pt idx="513">
                  <c:v>35.975734164572842</c:v>
                </c:pt>
                <c:pt idx="514">
                  <c:v>36.062747087438922</c:v>
                </c:pt>
                <c:pt idx="515">
                  <c:v>36.149765922280878</c:v>
                </c:pt>
                <c:pt idx="516">
                  <c:v>36.236790612348656</c:v>
                </c:pt>
                <c:pt idx="517">
                  <c:v>36.323821101436963</c:v>
                </c:pt>
                <c:pt idx="518">
                  <c:v>36.410857333880017</c:v>
                </c:pt>
                <c:pt idx="519">
                  <c:v>36.49789925454639</c:v>
                </c:pt>
                <c:pt idx="520">
                  <c:v>36.584946808833877</c:v>
                </c:pt>
                <c:pt idx="521">
                  <c:v>36.671999942664392</c:v>
                </c:pt>
                <c:pt idx="522">
                  <c:v>36.759058602478973</c:v>
                </c:pt>
                <c:pt idx="523">
                  <c:v>36.846122735232761</c:v>
                </c:pt>
                <c:pt idx="524">
                  <c:v>36.933192288390096</c:v>
                </c:pt>
                <c:pt idx="525">
                  <c:v>37.020267209919609</c:v>
                </c:pt>
                <c:pt idx="526">
                  <c:v>37.107347448289389</c:v>
                </c:pt>
                <c:pt idx="527">
                  <c:v>37.194432952462201</c:v>
                </c:pt>
                <c:pt idx="528">
                  <c:v>37.28152367189071</c:v>
                </c:pt>
                <c:pt idx="529">
                  <c:v>37.368619556512797</c:v>
                </c:pt>
                <c:pt idx="530">
                  <c:v>37.455720556746904</c:v>
                </c:pt>
                <c:pt idx="531">
                  <c:v>37.542826623487407</c:v>
                </c:pt>
                <c:pt idx="532">
                  <c:v>37.629937708100066</c:v>
                </c:pt>
                <c:pt idx="533">
                  <c:v>37.717053762417471</c:v>
                </c:pt>
                <c:pt idx="534">
                  <c:v>37.804174738734602</c:v>
                </c:pt>
                <c:pt idx="535">
                  <c:v>37.891300589804345</c:v>
                </c:pt>
                <c:pt idx="536">
                  <c:v>37.978431268833134</c:v>
                </c:pt>
                <c:pt idx="537">
                  <c:v>38.065566729476579</c:v>
                </c:pt>
                <c:pt idx="538">
                  <c:v>38.152706925835155</c:v>
                </c:pt>
                <c:pt idx="539">
                  <c:v>38.239851812449935</c:v>
                </c:pt>
                <c:pt idx="540">
                  <c:v>38.32700134429836</c:v>
                </c:pt>
                <c:pt idx="541">
                  <c:v>38.41415547679005</c:v>
                </c:pt>
                <c:pt idx="542">
                  <c:v>38.501314165762658</c:v>
                </c:pt>
                <c:pt idx="543">
                  <c:v>38.588477367477758</c:v>
                </c:pt>
                <c:pt idx="544">
                  <c:v>38.675645038616778</c:v>
                </c:pt>
                <c:pt idx="545">
                  <c:v>38.762817136276958</c:v>
                </c:pt>
                <c:pt idx="546">
                  <c:v>38.849993617967385</c:v>
                </c:pt>
                <c:pt idx="547">
                  <c:v>38.937174441605009</c:v>
                </c:pt>
                <c:pt idx="548">
                  <c:v>39.02435956551075</c:v>
                </c:pt>
                <c:pt idx="549">
                  <c:v>39.111548948405613</c:v>
                </c:pt>
                <c:pt idx="550">
                  <c:v>39.198742549406838</c:v>
                </c:pt>
                <c:pt idx="551">
                  <c:v>39.285940328024118</c:v>
                </c:pt>
                <c:pt idx="552">
                  <c:v>39.373142244155815</c:v>
                </c:pt>
                <c:pt idx="553">
                  <c:v>39.460348258085233</c:v>
                </c:pt>
                <c:pt idx="554">
                  <c:v>39.547558330476917</c:v>
                </c:pt>
                <c:pt idx="555">
                  <c:v>39.634772422373004</c:v>
                </c:pt>
                <c:pt idx="556">
                  <c:v>39.721990495189601</c:v>
                </c:pt>
                <c:pt idx="557">
                  <c:v>39.809212510713181</c:v>
                </c:pt>
                <c:pt idx="558">
                  <c:v>39.896438431097032</c:v>
                </c:pt>
                <c:pt idx="559">
                  <c:v>39.983668218857744</c:v>
                </c:pt>
                <c:pt idx="560">
                  <c:v>40.07090183687172</c:v>
                </c:pt>
                <c:pt idx="561">
                  <c:v>40.158139248371711</c:v>
                </c:pt>
                <c:pt idx="562">
                  <c:v>40.245380416943405</c:v>
                </c:pt>
                <c:pt idx="563">
                  <c:v>40.33262530652204</c:v>
                </c:pt>
                <c:pt idx="564">
                  <c:v>40.419873881389044</c:v>
                </c:pt>
                <c:pt idx="565">
                  <c:v>40.50712610616872</c:v>
                </c:pt>
                <c:pt idx="566">
                  <c:v>40.594381945824935</c:v>
                </c:pt>
                <c:pt idx="567">
                  <c:v>40.681641365657882</c:v>
                </c:pt>
                <c:pt idx="568">
                  <c:v>40.768904331300845</c:v>
                </c:pt>
                <c:pt idx="569">
                  <c:v>40.856170808716996</c:v>
                </c:pt>
                <c:pt idx="570">
                  <c:v>40.943440764196232</c:v>
                </c:pt>
                <c:pt idx="571">
                  <c:v>41.030714164352041</c:v>
                </c:pt>
                <c:pt idx="572">
                  <c:v>41.117990976118392</c:v>
                </c:pt>
                <c:pt idx="573">
                  <c:v>41.205271166746662</c:v>
                </c:pt>
                <c:pt idx="574">
                  <c:v>41.292554703802587</c:v>
                </c:pt>
                <c:pt idx="575">
                  <c:v>41.379841555163246</c:v>
                </c:pt>
                <c:pt idx="576">
                  <c:v>41.467131689014067</c:v>
                </c:pt>
                <c:pt idx="577">
                  <c:v>41.554425073845877</c:v>
                </c:pt>
                <c:pt idx="578">
                  <c:v>41.641721678451965</c:v>
                </c:pt>
                <c:pt idx="579">
                  <c:v>41.729021471925172</c:v>
                </c:pt>
                <c:pt idx="580">
                  <c:v>41.816324423655026</c:v>
                </c:pt>
                <c:pt idx="581">
                  <c:v>41.903630503324891</c:v>
                </c:pt>
                <c:pt idx="582">
                  <c:v>41.99093968090915</c:v>
                </c:pt>
                <c:pt idx="583">
                  <c:v>42.078251926670397</c:v>
                </c:pt>
                <c:pt idx="584">
                  <c:v>42.165567211156684</c:v>
                </c:pt>
                <c:pt idx="585">
                  <c:v>42.252885505198776</c:v>
                </c:pt>
                <c:pt idx="586">
                  <c:v>42.34020677990744</c:v>
                </c:pt>
                <c:pt idx="587">
                  <c:v>42.427531006670762</c:v>
                </c:pt>
                <c:pt idx="588">
                  <c:v>42.514858157151473</c:v>
                </c:pt>
                <c:pt idx="589">
                  <c:v>42.602188203284314</c:v>
                </c:pt>
                <c:pt idx="590">
                  <c:v>42.689521117273429</c:v>
                </c:pt>
                <c:pt idx="591">
                  <c:v>42.776856871589793</c:v>
                </c:pt>
                <c:pt idx="592">
                  <c:v>42.864195438968615</c:v>
                </c:pt>
                <c:pt idx="593">
                  <c:v>42.951536792406841</c:v>
                </c:pt>
                <c:pt idx="594">
                  <c:v>43.038880905160624</c:v>
                </c:pt>
                <c:pt idx="595">
                  <c:v>43.126227750742821</c:v>
                </c:pt>
                <c:pt idx="596">
                  <c:v>43.213577302920555</c:v>
                </c:pt>
                <c:pt idx="597">
                  <c:v>43.300929535712761</c:v>
                </c:pt>
                <c:pt idx="598">
                  <c:v>43.388284423387773</c:v>
                </c:pt>
                <c:pt idx="599">
                  <c:v>43.475641940460918</c:v>
                </c:pt>
              </c:numCache>
            </c:numRef>
          </c:yVal>
          <c:smooth val="0"/>
          <c:extLst>
            <c:ext xmlns:c16="http://schemas.microsoft.com/office/drawing/2014/chart" uri="{C3380CC4-5D6E-409C-BE32-E72D297353CC}">
              <c16:uniqueId val="{00000000-0FDE-4FB0-B2DA-94B9B8A2A953}"/>
            </c:ext>
          </c:extLst>
        </c:ser>
        <c:ser>
          <c:idx val="1"/>
          <c:order val="1"/>
          <c:tx>
            <c:v>Xreel</c:v>
          </c:tx>
          <c:spPr>
            <a:ln w="25400" cap="rnd">
              <a:noFill/>
              <a:round/>
            </a:ln>
            <a:effectLst/>
          </c:spPr>
          <c:marker>
            <c:symbol val="circle"/>
            <c:size val="13"/>
            <c:spPr>
              <a:solidFill>
                <a:schemeClr val="accent2"/>
              </a:solidFill>
              <a:ln w="9525">
                <a:solidFill>
                  <a:schemeClr val="accent2"/>
                </a:solidFill>
              </a:ln>
              <a:effectLst/>
            </c:spPr>
          </c:marker>
          <c:xVal>
            <c:numRef>
              <c:f>'FROM SPLIT TIMES'!$C$2:$C$7</c:f>
              <c:numCache>
                <c:formatCode>General</c:formatCode>
                <c:ptCount val="6"/>
                <c:pt idx="0">
                  <c:v>1.2929999999999999</c:v>
                </c:pt>
                <c:pt idx="1">
                  <c:v>2.024</c:v>
                </c:pt>
                <c:pt idx="2">
                  <c:v>2.6739999999999999</c:v>
                </c:pt>
                <c:pt idx="3">
                  <c:v>3.2930000000000001</c:v>
                </c:pt>
                <c:pt idx="4">
                  <c:v>3.871</c:v>
                </c:pt>
                <c:pt idx="5">
                  <c:v>4.4320000000000004</c:v>
                </c:pt>
              </c:numCache>
            </c:numRef>
          </c:xVal>
          <c:yVal>
            <c:numRef>
              <c:f>'FROM SPLIT TIMES'!$B$2:$B$7</c:f>
              <c:numCache>
                <c:formatCode>General</c:formatCode>
                <c:ptCount val="6"/>
                <c:pt idx="0">
                  <c:v>5</c:v>
                </c:pt>
                <c:pt idx="1">
                  <c:v>10</c:v>
                </c:pt>
                <c:pt idx="2">
                  <c:v>15</c:v>
                </c:pt>
                <c:pt idx="3">
                  <c:v>20</c:v>
                </c:pt>
                <c:pt idx="4">
                  <c:v>25</c:v>
                </c:pt>
                <c:pt idx="5">
                  <c:v>30</c:v>
                </c:pt>
              </c:numCache>
            </c:numRef>
          </c:yVal>
          <c:smooth val="0"/>
          <c:extLst>
            <c:ext xmlns:c16="http://schemas.microsoft.com/office/drawing/2014/chart" uri="{C3380CC4-5D6E-409C-BE32-E72D297353CC}">
              <c16:uniqueId val="{00000001-0FDE-4FB0-B2DA-94B9B8A2A953}"/>
            </c:ext>
          </c:extLst>
        </c:ser>
        <c:dLbls>
          <c:showLegendKey val="0"/>
          <c:showVal val="0"/>
          <c:showCatName val="0"/>
          <c:showSerName val="0"/>
          <c:showPercent val="0"/>
          <c:showBubbleSize val="0"/>
        </c:dLbls>
        <c:axId val="-2011710752"/>
        <c:axId val="-2055577120"/>
      </c:scatterChart>
      <c:valAx>
        <c:axId val="-2011710752"/>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r>
                  <a:rPr lang="fr-FR" sz="1200" b="1"/>
                  <a:t>Time (s)</a:t>
                </a:r>
              </a:p>
            </c:rich>
          </c:tx>
          <c:layout>
            <c:manualLayout>
              <c:xMode val="edge"/>
              <c:yMode val="edge"/>
              <c:x val="0.85242685046603395"/>
              <c:y val="0.87522263160207403"/>
            </c:manualLayout>
          </c:layout>
          <c:overlay val="0"/>
          <c:spPr>
            <a:noFill/>
            <a:ln>
              <a:no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fr-FR"/>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400" b="1" i="0" u="none" strike="noStrike" kern="1200" baseline="0">
                <a:solidFill>
                  <a:schemeClr val="tx1">
                    <a:lumMod val="65000"/>
                    <a:lumOff val="35000"/>
                  </a:schemeClr>
                </a:solidFill>
                <a:latin typeface="+mn-lt"/>
                <a:ea typeface="+mn-ea"/>
                <a:cs typeface="+mn-cs"/>
              </a:defRPr>
            </a:pPr>
            <a:endParaRPr lang="fr-FR"/>
          </a:p>
        </c:txPr>
        <c:crossAx val="-2055577120"/>
        <c:crosses val="autoZero"/>
        <c:crossBetween val="midCat"/>
      </c:valAx>
      <c:valAx>
        <c:axId val="-205557712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r>
                  <a:rPr lang="fr-FR" sz="1200" b="1"/>
                  <a:t>Position (m)</a:t>
                </a:r>
              </a:p>
            </c:rich>
          </c:tx>
          <c:layout>
            <c:manualLayout>
              <c:xMode val="edge"/>
              <c:yMode val="edge"/>
              <c:x val="6.63233973899197E-2"/>
              <c:y val="1.9635141924020199E-2"/>
            </c:manualLayout>
          </c:layout>
          <c:overlay val="0"/>
          <c:spPr>
            <a:noFill/>
            <a:ln>
              <a:noFill/>
            </a:ln>
            <a:effectLst/>
          </c:spPr>
          <c:txPr>
            <a:bodyPr rot="-54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fr-FR"/>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fr-FR"/>
          </a:p>
        </c:txPr>
        <c:crossAx val="-2011710752"/>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18"/>
    </mc:Choice>
    <mc:Fallback>
      <c:style val="18"/>
    </mc:Fallback>
  </mc:AlternateContent>
  <c:chart>
    <c:autoTitleDeleted val="1"/>
    <c:plotArea>
      <c:layout>
        <c:manualLayout>
          <c:layoutTarget val="inner"/>
          <c:xMode val="edge"/>
          <c:yMode val="edge"/>
          <c:x val="8.2088077140646407E-2"/>
          <c:y val="2.0948053646625601E-2"/>
          <c:w val="0.8082409981371067"/>
          <c:h val="0.85189712683865704"/>
        </c:manualLayout>
      </c:layout>
      <c:scatterChart>
        <c:scatterStyle val="smoothMarker"/>
        <c:varyColors val="0"/>
        <c:ser>
          <c:idx val="1"/>
          <c:order val="1"/>
          <c:tx>
            <c:v>Speed</c:v>
          </c:tx>
          <c:marker>
            <c:symbol val="none"/>
          </c:marker>
          <c:xVal>
            <c:numRef>
              <c:f>'From speed-time curves'!$A$2:$A$275</c:f>
              <c:numCache>
                <c:formatCode>General</c:formatCode>
                <c:ptCount val="274"/>
                <c:pt idx="0">
                  <c:v>0</c:v>
                </c:pt>
                <c:pt idx="1">
                  <c:v>0.02</c:v>
                </c:pt>
                <c:pt idx="2">
                  <c:v>0.04</c:v>
                </c:pt>
                <c:pt idx="3">
                  <c:v>0.06</c:v>
                </c:pt>
                <c:pt idx="4">
                  <c:v>0.09</c:v>
                </c:pt>
                <c:pt idx="5">
                  <c:v>0.11</c:v>
                </c:pt>
                <c:pt idx="6">
                  <c:v>0.13</c:v>
                </c:pt>
                <c:pt idx="7">
                  <c:v>0.15</c:v>
                </c:pt>
                <c:pt idx="8">
                  <c:v>0.17</c:v>
                </c:pt>
                <c:pt idx="9">
                  <c:v>0.19</c:v>
                </c:pt>
                <c:pt idx="10">
                  <c:v>0.21</c:v>
                </c:pt>
                <c:pt idx="11">
                  <c:v>0.23</c:v>
                </c:pt>
                <c:pt idx="12">
                  <c:v>0.26</c:v>
                </c:pt>
                <c:pt idx="13">
                  <c:v>0.28000000000000003</c:v>
                </c:pt>
                <c:pt idx="14">
                  <c:v>0.3</c:v>
                </c:pt>
                <c:pt idx="15">
                  <c:v>0.32</c:v>
                </c:pt>
                <c:pt idx="16">
                  <c:v>0.34</c:v>
                </c:pt>
                <c:pt idx="17">
                  <c:v>0.36</c:v>
                </c:pt>
                <c:pt idx="18">
                  <c:v>0.38</c:v>
                </c:pt>
                <c:pt idx="19">
                  <c:v>0.41</c:v>
                </c:pt>
                <c:pt idx="20">
                  <c:v>0.43</c:v>
                </c:pt>
                <c:pt idx="21">
                  <c:v>0.45</c:v>
                </c:pt>
                <c:pt idx="22">
                  <c:v>0.47</c:v>
                </c:pt>
                <c:pt idx="23">
                  <c:v>0.49</c:v>
                </c:pt>
                <c:pt idx="24">
                  <c:v>0.51</c:v>
                </c:pt>
                <c:pt idx="25">
                  <c:v>0.53</c:v>
                </c:pt>
                <c:pt idx="26">
                  <c:v>0.55000000000000004</c:v>
                </c:pt>
                <c:pt idx="27">
                  <c:v>0.57999999999999996</c:v>
                </c:pt>
                <c:pt idx="28">
                  <c:v>0.6</c:v>
                </c:pt>
                <c:pt idx="29">
                  <c:v>0.62</c:v>
                </c:pt>
                <c:pt idx="30">
                  <c:v>0.64</c:v>
                </c:pt>
                <c:pt idx="31">
                  <c:v>0.66</c:v>
                </c:pt>
                <c:pt idx="32">
                  <c:v>0.68</c:v>
                </c:pt>
                <c:pt idx="33">
                  <c:v>0.7</c:v>
                </c:pt>
                <c:pt idx="34">
                  <c:v>0.73</c:v>
                </c:pt>
                <c:pt idx="35">
                  <c:v>0.75</c:v>
                </c:pt>
                <c:pt idx="36">
                  <c:v>0.77</c:v>
                </c:pt>
                <c:pt idx="37">
                  <c:v>0.79</c:v>
                </c:pt>
                <c:pt idx="38">
                  <c:v>0.81</c:v>
                </c:pt>
                <c:pt idx="39">
                  <c:v>0.83</c:v>
                </c:pt>
                <c:pt idx="40">
                  <c:v>0.85</c:v>
                </c:pt>
                <c:pt idx="41">
                  <c:v>0.87</c:v>
                </c:pt>
                <c:pt idx="42">
                  <c:v>0.9</c:v>
                </c:pt>
                <c:pt idx="43">
                  <c:v>0.92</c:v>
                </c:pt>
                <c:pt idx="44">
                  <c:v>0.94</c:v>
                </c:pt>
                <c:pt idx="45">
                  <c:v>0.96</c:v>
                </c:pt>
                <c:pt idx="46">
                  <c:v>0.98</c:v>
                </c:pt>
                <c:pt idx="47">
                  <c:v>1</c:v>
                </c:pt>
                <c:pt idx="48">
                  <c:v>1.02</c:v>
                </c:pt>
                <c:pt idx="49">
                  <c:v>1.05</c:v>
                </c:pt>
                <c:pt idx="50">
                  <c:v>1.07</c:v>
                </c:pt>
                <c:pt idx="51">
                  <c:v>1.0900000000000001</c:v>
                </c:pt>
                <c:pt idx="52">
                  <c:v>1.1100000000000001</c:v>
                </c:pt>
                <c:pt idx="53">
                  <c:v>1.1299999999999999</c:v>
                </c:pt>
                <c:pt idx="54">
                  <c:v>1.1499999999999999</c:v>
                </c:pt>
                <c:pt idx="55">
                  <c:v>1.17</c:v>
                </c:pt>
                <c:pt idx="56">
                  <c:v>1.19</c:v>
                </c:pt>
                <c:pt idx="57">
                  <c:v>1.22</c:v>
                </c:pt>
                <c:pt idx="58">
                  <c:v>1.24</c:v>
                </c:pt>
                <c:pt idx="59">
                  <c:v>1.26</c:v>
                </c:pt>
                <c:pt idx="60">
                  <c:v>1.28</c:v>
                </c:pt>
                <c:pt idx="61">
                  <c:v>1.3</c:v>
                </c:pt>
                <c:pt idx="62">
                  <c:v>1.32</c:v>
                </c:pt>
                <c:pt idx="63">
                  <c:v>1.34</c:v>
                </c:pt>
                <c:pt idx="64">
                  <c:v>1.37</c:v>
                </c:pt>
                <c:pt idx="65">
                  <c:v>1.39</c:v>
                </c:pt>
                <c:pt idx="66">
                  <c:v>1.41</c:v>
                </c:pt>
                <c:pt idx="67">
                  <c:v>1.43</c:v>
                </c:pt>
                <c:pt idx="68">
                  <c:v>1.45</c:v>
                </c:pt>
                <c:pt idx="69">
                  <c:v>1.47</c:v>
                </c:pt>
                <c:pt idx="70">
                  <c:v>1.49</c:v>
                </c:pt>
                <c:pt idx="71">
                  <c:v>1.51</c:v>
                </c:pt>
                <c:pt idx="72">
                  <c:v>1.54</c:v>
                </c:pt>
                <c:pt idx="73">
                  <c:v>1.56</c:v>
                </c:pt>
                <c:pt idx="74">
                  <c:v>1.58</c:v>
                </c:pt>
                <c:pt idx="75">
                  <c:v>1.6</c:v>
                </c:pt>
                <c:pt idx="76">
                  <c:v>1.62</c:v>
                </c:pt>
                <c:pt idx="77">
                  <c:v>1.64</c:v>
                </c:pt>
                <c:pt idx="78">
                  <c:v>1.66</c:v>
                </c:pt>
                <c:pt idx="79">
                  <c:v>1.69</c:v>
                </c:pt>
                <c:pt idx="80">
                  <c:v>1.71</c:v>
                </c:pt>
                <c:pt idx="81">
                  <c:v>1.73</c:v>
                </c:pt>
                <c:pt idx="82">
                  <c:v>1.75</c:v>
                </c:pt>
                <c:pt idx="83">
                  <c:v>1.77</c:v>
                </c:pt>
                <c:pt idx="84">
                  <c:v>1.79</c:v>
                </c:pt>
                <c:pt idx="85">
                  <c:v>1.81</c:v>
                </c:pt>
                <c:pt idx="86">
                  <c:v>1.83</c:v>
                </c:pt>
                <c:pt idx="87">
                  <c:v>1.86</c:v>
                </c:pt>
                <c:pt idx="88">
                  <c:v>1.88</c:v>
                </c:pt>
                <c:pt idx="89">
                  <c:v>1.9</c:v>
                </c:pt>
                <c:pt idx="90">
                  <c:v>1.92</c:v>
                </c:pt>
                <c:pt idx="91">
                  <c:v>1.94</c:v>
                </c:pt>
                <c:pt idx="92">
                  <c:v>1.96</c:v>
                </c:pt>
                <c:pt idx="93">
                  <c:v>1.98</c:v>
                </c:pt>
                <c:pt idx="94">
                  <c:v>2.0099999999999998</c:v>
                </c:pt>
                <c:pt idx="95">
                  <c:v>2.0299999999999998</c:v>
                </c:pt>
                <c:pt idx="96">
                  <c:v>2.0499999999999998</c:v>
                </c:pt>
                <c:pt idx="97">
                  <c:v>2.0699999999999998</c:v>
                </c:pt>
                <c:pt idx="98">
                  <c:v>2.09</c:v>
                </c:pt>
                <c:pt idx="99">
                  <c:v>2.11</c:v>
                </c:pt>
                <c:pt idx="100">
                  <c:v>2.13</c:v>
                </c:pt>
                <c:pt idx="101">
                  <c:v>2.15</c:v>
                </c:pt>
                <c:pt idx="102">
                  <c:v>2.1800000000000002</c:v>
                </c:pt>
                <c:pt idx="103">
                  <c:v>2.2000000000000002</c:v>
                </c:pt>
                <c:pt idx="104">
                  <c:v>2.2200000000000002</c:v>
                </c:pt>
                <c:pt idx="105">
                  <c:v>2.2400000000000002</c:v>
                </c:pt>
                <c:pt idx="106">
                  <c:v>2.2599999999999998</c:v>
                </c:pt>
                <c:pt idx="107">
                  <c:v>2.2799999999999998</c:v>
                </c:pt>
                <c:pt idx="108">
                  <c:v>2.2999999999999998</c:v>
                </c:pt>
                <c:pt idx="109">
                  <c:v>2.33</c:v>
                </c:pt>
                <c:pt idx="110">
                  <c:v>2.35</c:v>
                </c:pt>
                <c:pt idx="111">
                  <c:v>2.37</c:v>
                </c:pt>
                <c:pt idx="112">
                  <c:v>2.39</c:v>
                </c:pt>
                <c:pt idx="113">
                  <c:v>2.41</c:v>
                </c:pt>
                <c:pt idx="114">
                  <c:v>2.4300000000000002</c:v>
                </c:pt>
                <c:pt idx="115">
                  <c:v>2.4500000000000002</c:v>
                </c:pt>
                <c:pt idx="116">
                  <c:v>2.4700000000000002</c:v>
                </c:pt>
                <c:pt idx="117">
                  <c:v>2.5</c:v>
                </c:pt>
                <c:pt idx="118">
                  <c:v>2.52</c:v>
                </c:pt>
                <c:pt idx="119">
                  <c:v>2.54</c:v>
                </c:pt>
                <c:pt idx="120">
                  <c:v>2.56</c:v>
                </c:pt>
                <c:pt idx="121">
                  <c:v>2.58</c:v>
                </c:pt>
                <c:pt idx="122">
                  <c:v>2.6</c:v>
                </c:pt>
                <c:pt idx="123">
                  <c:v>2.62</c:v>
                </c:pt>
                <c:pt idx="124">
                  <c:v>2.65</c:v>
                </c:pt>
                <c:pt idx="125">
                  <c:v>2.67</c:v>
                </c:pt>
                <c:pt idx="126">
                  <c:v>2.69</c:v>
                </c:pt>
                <c:pt idx="127">
                  <c:v>2.71</c:v>
                </c:pt>
                <c:pt idx="128">
                  <c:v>2.73</c:v>
                </c:pt>
                <c:pt idx="129">
                  <c:v>2.75</c:v>
                </c:pt>
                <c:pt idx="130">
                  <c:v>2.77</c:v>
                </c:pt>
                <c:pt idx="131">
                  <c:v>2.79</c:v>
                </c:pt>
                <c:pt idx="132">
                  <c:v>2.82</c:v>
                </c:pt>
                <c:pt idx="133">
                  <c:v>2.84</c:v>
                </c:pt>
                <c:pt idx="134">
                  <c:v>2.86</c:v>
                </c:pt>
                <c:pt idx="135">
                  <c:v>2.88</c:v>
                </c:pt>
                <c:pt idx="136">
                  <c:v>2.9</c:v>
                </c:pt>
                <c:pt idx="137">
                  <c:v>2.92</c:v>
                </c:pt>
                <c:pt idx="138">
                  <c:v>2.94</c:v>
                </c:pt>
                <c:pt idx="139">
                  <c:v>2.97</c:v>
                </c:pt>
                <c:pt idx="140">
                  <c:v>2.99</c:v>
                </c:pt>
                <c:pt idx="141">
                  <c:v>3.01</c:v>
                </c:pt>
                <c:pt idx="142">
                  <c:v>3.03</c:v>
                </c:pt>
                <c:pt idx="143">
                  <c:v>3.05</c:v>
                </c:pt>
                <c:pt idx="144">
                  <c:v>3.07</c:v>
                </c:pt>
                <c:pt idx="145">
                  <c:v>3.09</c:v>
                </c:pt>
                <c:pt idx="146">
                  <c:v>3.11</c:v>
                </c:pt>
                <c:pt idx="147">
                  <c:v>3.14</c:v>
                </c:pt>
                <c:pt idx="148">
                  <c:v>3.16</c:v>
                </c:pt>
                <c:pt idx="149">
                  <c:v>3.18</c:v>
                </c:pt>
                <c:pt idx="150">
                  <c:v>3.2</c:v>
                </c:pt>
                <c:pt idx="151">
                  <c:v>3.22</c:v>
                </c:pt>
                <c:pt idx="152">
                  <c:v>3.24</c:v>
                </c:pt>
                <c:pt idx="153">
                  <c:v>3.26</c:v>
                </c:pt>
                <c:pt idx="154">
                  <c:v>3.29</c:v>
                </c:pt>
                <c:pt idx="155">
                  <c:v>3.31</c:v>
                </c:pt>
                <c:pt idx="156">
                  <c:v>3.33</c:v>
                </c:pt>
                <c:pt idx="157">
                  <c:v>3.35</c:v>
                </c:pt>
                <c:pt idx="158">
                  <c:v>3.37</c:v>
                </c:pt>
                <c:pt idx="159">
                  <c:v>3.39</c:v>
                </c:pt>
                <c:pt idx="160">
                  <c:v>3.41</c:v>
                </c:pt>
                <c:pt idx="161">
                  <c:v>3.43</c:v>
                </c:pt>
                <c:pt idx="162">
                  <c:v>3.46</c:v>
                </c:pt>
                <c:pt idx="163">
                  <c:v>3.48</c:v>
                </c:pt>
                <c:pt idx="164">
                  <c:v>3.5</c:v>
                </c:pt>
                <c:pt idx="165">
                  <c:v>3.52</c:v>
                </c:pt>
                <c:pt idx="166">
                  <c:v>3.54</c:v>
                </c:pt>
                <c:pt idx="167">
                  <c:v>3.56</c:v>
                </c:pt>
                <c:pt idx="168">
                  <c:v>3.58</c:v>
                </c:pt>
                <c:pt idx="169">
                  <c:v>3.61</c:v>
                </c:pt>
                <c:pt idx="170">
                  <c:v>3.63</c:v>
                </c:pt>
                <c:pt idx="171">
                  <c:v>3.65</c:v>
                </c:pt>
                <c:pt idx="172">
                  <c:v>3.67</c:v>
                </c:pt>
                <c:pt idx="173">
                  <c:v>3.69</c:v>
                </c:pt>
                <c:pt idx="174">
                  <c:v>3.71</c:v>
                </c:pt>
                <c:pt idx="175">
                  <c:v>3.73</c:v>
                </c:pt>
                <c:pt idx="176">
                  <c:v>3.75</c:v>
                </c:pt>
                <c:pt idx="177">
                  <c:v>3.78</c:v>
                </c:pt>
                <c:pt idx="178">
                  <c:v>3.8</c:v>
                </c:pt>
                <c:pt idx="179">
                  <c:v>3.82</c:v>
                </c:pt>
                <c:pt idx="180">
                  <c:v>3.84</c:v>
                </c:pt>
                <c:pt idx="181">
                  <c:v>3.86</c:v>
                </c:pt>
                <c:pt idx="182">
                  <c:v>3.88</c:v>
                </c:pt>
                <c:pt idx="183">
                  <c:v>3.9</c:v>
                </c:pt>
                <c:pt idx="184">
                  <c:v>3.93</c:v>
                </c:pt>
                <c:pt idx="185">
                  <c:v>3.95</c:v>
                </c:pt>
                <c:pt idx="186">
                  <c:v>3.97</c:v>
                </c:pt>
                <c:pt idx="187">
                  <c:v>3.99</c:v>
                </c:pt>
                <c:pt idx="188">
                  <c:v>4.01</c:v>
                </c:pt>
                <c:pt idx="189">
                  <c:v>4.03</c:v>
                </c:pt>
                <c:pt idx="190">
                  <c:v>4.05</c:v>
                </c:pt>
                <c:pt idx="191">
                  <c:v>4.07</c:v>
                </c:pt>
                <c:pt idx="192">
                  <c:v>4.0999999999999996</c:v>
                </c:pt>
                <c:pt idx="193">
                  <c:v>4.12</c:v>
                </c:pt>
                <c:pt idx="194">
                  <c:v>4.1399999999999997</c:v>
                </c:pt>
                <c:pt idx="195">
                  <c:v>4.16</c:v>
                </c:pt>
                <c:pt idx="196">
                  <c:v>4.18</c:v>
                </c:pt>
                <c:pt idx="197">
                  <c:v>4.2</c:v>
                </c:pt>
                <c:pt idx="198">
                  <c:v>4.22</c:v>
                </c:pt>
                <c:pt idx="199">
                  <c:v>4.25</c:v>
                </c:pt>
                <c:pt idx="200">
                  <c:v>4.2699999999999996</c:v>
                </c:pt>
                <c:pt idx="201">
                  <c:v>4.29</c:v>
                </c:pt>
                <c:pt idx="202">
                  <c:v>4.3099999999999996</c:v>
                </c:pt>
                <c:pt idx="203">
                  <c:v>4.33</c:v>
                </c:pt>
                <c:pt idx="204">
                  <c:v>4.3499999999999996</c:v>
                </c:pt>
                <c:pt idx="205">
                  <c:v>4.37</c:v>
                </c:pt>
                <c:pt idx="206">
                  <c:v>4.3899999999999997</c:v>
                </c:pt>
                <c:pt idx="207">
                  <c:v>4.42</c:v>
                </c:pt>
                <c:pt idx="208">
                  <c:v>4.4400000000000004</c:v>
                </c:pt>
                <c:pt idx="209">
                  <c:v>4.46</c:v>
                </c:pt>
                <c:pt idx="210">
                  <c:v>4.4800000000000004</c:v>
                </c:pt>
                <c:pt idx="211">
                  <c:v>4.5</c:v>
                </c:pt>
                <c:pt idx="212">
                  <c:v>4.5199999999999996</c:v>
                </c:pt>
                <c:pt idx="213">
                  <c:v>4.54</c:v>
                </c:pt>
                <c:pt idx="214">
                  <c:v>4.57</c:v>
                </c:pt>
                <c:pt idx="215">
                  <c:v>4.59</c:v>
                </c:pt>
                <c:pt idx="216">
                  <c:v>4.6100000000000003</c:v>
                </c:pt>
                <c:pt idx="217">
                  <c:v>4.63</c:v>
                </c:pt>
                <c:pt idx="218">
                  <c:v>4.6500000000000004</c:v>
                </c:pt>
                <c:pt idx="219">
                  <c:v>4.67</c:v>
                </c:pt>
                <c:pt idx="220">
                  <c:v>4.6900000000000004</c:v>
                </c:pt>
                <c:pt idx="221">
                  <c:v>4.71</c:v>
                </c:pt>
                <c:pt idx="222">
                  <c:v>4.74</c:v>
                </c:pt>
                <c:pt idx="223">
                  <c:v>4.76</c:v>
                </c:pt>
                <c:pt idx="224">
                  <c:v>4.78</c:v>
                </c:pt>
                <c:pt idx="225">
                  <c:v>4.8</c:v>
                </c:pt>
                <c:pt idx="226">
                  <c:v>4.82</c:v>
                </c:pt>
                <c:pt idx="227">
                  <c:v>4.84</c:v>
                </c:pt>
                <c:pt idx="228">
                  <c:v>4.8600000000000003</c:v>
                </c:pt>
                <c:pt idx="229">
                  <c:v>4.8899999999999997</c:v>
                </c:pt>
                <c:pt idx="230">
                  <c:v>4.91</c:v>
                </c:pt>
                <c:pt idx="231">
                  <c:v>4.93</c:v>
                </c:pt>
              </c:numCache>
            </c:numRef>
          </c:xVal>
          <c:yVal>
            <c:numRef>
              <c:f>'From speed-time curves'!$D$2:$D$275</c:f>
              <c:numCache>
                <c:formatCode>0.00</c:formatCode>
                <c:ptCount val="274"/>
                <c:pt idx="0">
                  <c:v>7.8002070647477634E-2</c:v>
                </c:pt>
                <c:pt idx="1">
                  <c:v>0.21414763138808079</c:v>
                </c:pt>
                <c:pt idx="2">
                  <c:v>0.34826267327469318</c:v>
                </c:pt>
                <c:pt idx="3">
                  <c:v>0.48037748012115267</c:v>
                </c:pt>
                <c:pt idx="4">
                  <c:v>0.6748643856797667</c:v>
                </c:pt>
                <c:pt idx="5">
                  <c:v>0.80210814912843453</c:v>
                </c:pt>
                <c:pt idx="6">
                  <c:v>0.92745415800229458</c:v>
                </c:pt>
                <c:pt idx="7">
                  <c:v>1.0509307160258559</c:v>
                </c:pt>
                <c:pt idx="8">
                  <c:v>1.1725657047927425</c:v>
                </c:pt>
                <c:pt idx="9">
                  <c:v>1.2923865900614862</c:v>
                </c:pt>
                <c:pt idx="10">
                  <c:v>1.4104204279574273</c:v>
                </c:pt>
                <c:pt idx="11">
                  <c:v>1.5266938710821201</c:v>
                </c:pt>
                <c:pt idx="12">
                  <c:v>1.6978606213635459</c:v>
                </c:pt>
                <c:pt idx="13">
                  <c:v>1.8098470886299665</c:v>
                </c:pt>
                <c:pt idx="14">
                  <c:v>1.9201633535633875</c:v>
                </c:pt>
                <c:pt idx="15">
                  <c:v>2.0288343261007102</c:v>
                </c:pt>
                <c:pt idx="16">
                  <c:v>2.1358845446639911</c:v>
                </c:pt>
                <c:pt idx="17">
                  <c:v>2.2413381817013351</c:v>
                </c:pt>
                <c:pt idx="18">
                  <c:v>2.3452190491451552</c:v>
                </c:pt>
                <c:pt idx="19">
                  <c:v>2.4981426232557609</c:v>
                </c:pt>
                <c:pt idx="20">
                  <c:v>2.5981934263366422</c:v>
                </c:pt>
                <c:pt idx="21">
                  <c:v>2.6967520394341888</c:v>
                </c:pt>
                <c:pt idx="22">
                  <c:v>2.7938407175516358</c:v>
                </c:pt>
                <c:pt idx="23">
                  <c:v>2.8894813837739166</c:v>
                </c:pt>
                <c:pt idx="24">
                  <c:v>2.983695634217995</c:v>
                </c:pt>
                <c:pt idx="25">
                  <c:v>3.0765047429093739</c:v>
                </c:pt>
                <c:pt idx="26">
                  <c:v>3.1679296665858696</c:v>
                </c:pt>
                <c:pt idx="27">
                  <c:v>3.3025167800306079</c:v>
                </c:pt>
                <c:pt idx="28">
                  <c:v>3.3905708872066831</c:v>
                </c:pt>
                <c:pt idx="29">
                  <c:v>3.4773117269958536</c:v>
                </c:pt>
                <c:pt idx="30">
                  <c:v>3.5627588858919808</c:v>
                </c:pt>
                <c:pt idx="31">
                  <c:v>3.6469316582696294</c:v>
                </c:pt>
                <c:pt idx="32">
                  <c:v>3.7298490507408322</c:v>
                </c:pt>
                <c:pt idx="33">
                  <c:v>3.8115297864468731</c:v>
                </c:pt>
                <c:pt idx="34">
                  <c:v>3.9317724292694982</c:v>
                </c:pt>
                <c:pt idx="35">
                  <c:v>4.0104416145075437</c:v>
                </c:pt>
                <c:pt idx="36">
                  <c:v>4.0879375021148396</c:v>
                </c:pt>
                <c:pt idx="37">
                  <c:v>4.1642775910311061</c:v>
                </c:pt>
                <c:pt idx="38">
                  <c:v>4.2394791192112278</c:v>
                </c:pt>
                <c:pt idx="39">
                  <c:v>4.3135590675176605</c:v>
                </c:pt>
                <c:pt idx="40">
                  <c:v>4.3865341635547974</c:v>
                </c:pt>
                <c:pt idx="41">
                  <c:v>4.4584208854461362</c:v>
                </c:pt>
                <c:pt idx="42">
                  <c:v>4.5642457087579364</c:v>
                </c:pt>
                <c:pt idx="43">
                  <c:v>4.6334819832814436</c:v>
                </c:pt>
                <c:pt idx="44">
                  <c:v>4.701685645650465</c:v>
                </c:pt>
                <c:pt idx="45">
                  <c:v>4.7688720965761018</c:v>
                </c:pt>
                <c:pt idx="46">
                  <c:v>4.8350565070782734</c:v>
                </c:pt>
                <c:pt idx="47">
                  <c:v>4.9002538219114138</c:v>
                </c:pt>
                <c:pt idx="48">
                  <c:v>4.9644787629390619</c:v>
                </c:pt>
                <c:pt idx="49">
                  <c:v>5.0590246381388653</c:v>
                </c:pt>
                <c:pt idx="50">
                  <c:v>5.1208816199465463</c:v>
                </c:pt>
                <c:pt idx="51">
                  <c:v>5.1818160467540615</c:v>
                </c:pt>
                <c:pt idx="52">
                  <c:v>5.241841677844576</c:v>
                </c:pt>
                <c:pt idx="53">
                  <c:v>5.3009720672908598</c:v>
                </c:pt>
                <c:pt idx="54">
                  <c:v>5.3592205670158677</c:v>
                </c:pt>
                <c:pt idx="55">
                  <c:v>5.4166003298076637</c:v>
                </c:pt>
                <c:pt idx="56">
                  <c:v>5.4731243122893822</c:v>
                </c:pt>
                <c:pt idx="57">
                  <c:v>5.5563335657040627</c:v>
                </c:pt>
                <c:pt idx="58">
                  <c:v>5.6107735215860641</c:v>
                </c:pt>
                <c:pt idx="59">
                  <c:v>5.6644015423874983</c:v>
                </c:pt>
                <c:pt idx="60">
                  <c:v>5.717229737570328</c:v>
                </c:pt>
                <c:pt idx="61">
                  <c:v>5.7692700359920916</c:v>
                </c:pt>
                <c:pt idx="62">
                  <c:v>5.8205341885994937</c:v>
                </c:pt>
                <c:pt idx="63">
                  <c:v>5.8710337710818266</c:v>
                </c:pt>
                <c:pt idx="64">
                  <c:v>5.9453744734105598</c:v>
                </c:pt>
                <c:pt idx="65">
                  <c:v>5.994012147574562</c:v>
                </c:pt>
                <c:pt idx="66">
                  <c:v>6.0419244237610856</c:v>
                </c:pt>
                <c:pt idx="67">
                  <c:v>6.0891221207897921</c:v>
                </c:pt>
                <c:pt idx="68">
                  <c:v>6.1356158961249792</c:v>
                </c:pt>
                <c:pt idx="69">
                  <c:v>6.181416248282078</c:v>
                </c:pt>
                <c:pt idx="70">
                  <c:v>6.2265335191982718</c:v>
                </c:pt>
                <c:pt idx="71">
                  <c:v>6.2709778965677518</c:v>
                </c:pt>
                <c:pt idx="72">
                  <c:v>6.3364046994401599</c:v>
                </c:pt>
                <c:pt idx="73">
                  <c:v>6.379210422550349</c:v>
                </c:pt>
                <c:pt idx="74">
                  <c:v>6.421377727284197</c:v>
                </c:pt>
                <c:pt idx="75">
                  <c:v>6.4629161352195137</c:v>
                </c:pt>
                <c:pt idx="76">
                  <c:v>6.5038350259262208</c:v>
                </c:pt>
                <c:pt idx="77">
                  <c:v>6.5441436390843082</c:v>
                </c:pt>
                <c:pt idx="78">
                  <c:v>6.5838510765701903</c:v>
                </c:pt>
                <c:pt idx="79">
                  <c:v>6.6423046051990191</c:v>
                </c:pt>
                <c:pt idx="80">
                  <c:v>6.6805480383403051</c:v>
                </c:pt>
                <c:pt idx="81">
                  <c:v>6.7182210965710016</c:v>
                </c:pt>
                <c:pt idx="82">
                  <c:v>6.7553322866466949</c:v>
                </c:pt>
                <c:pt idx="83">
                  <c:v>6.7918899884504782</c:v>
                </c:pt>
                <c:pt idx="84">
                  <c:v>6.8279024568851572</c:v>
                </c:pt>
                <c:pt idx="85">
                  <c:v>6.8633778237372542</c:v>
                </c:pt>
                <c:pt idx="86">
                  <c:v>6.8983240995131991</c:v>
                </c:pt>
                <c:pt idx="87">
                  <c:v>6.949768696819846</c:v>
                </c:pt>
                <c:pt idx="88">
                  <c:v>6.9834265112192115</c:v>
                </c:pt>
                <c:pt idx="89">
                  <c:v>7.0165823421065916</c:v>
                </c:pt>
                <c:pt idx="90">
                  <c:v>7.0492436762261699</c:v>
                </c:pt>
                <c:pt idx="91">
                  <c:v>7.0814178886624166</c:v>
                </c:pt>
                <c:pt idx="92">
                  <c:v>7.1131122445054054</c:v>
                </c:pt>
                <c:pt idx="93">
                  <c:v>7.1443339004913131</c:v>
                </c:pt>
                <c:pt idx="94">
                  <c:v>7.1902954653155469</c:v>
                </c:pt>
                <c:pt idx="95">
                  <c:v>7.2203659858239977</c:v>
                </c:pt>
                <c:pt idx="96">
                  <c:v>7.2499880248798805</c:v>
                </c:pt>
                <c:pt idx="97">
                  <c:v>7.2791682712803913</c:v>
                </c:pt>
                <c:pt idx="98">
                  <c:v>7.307913314063847</c:v>
                </c:pt>
                <c:pt idx="99">
                  <c:v>7.3362296439975179</c:v>
                </c:pt>
                <c:pt idx="100">
                  <c:v>7.3641236550432776</c:v>
                </c:pt>
                <c:pt idx="101">
                  <c:v>7.3916016458013853</c:v>
                </c:pt>
                <c:pt idx="102">
                  <c:v>7.432052141253596</c:v>
                </c:pt>
                <c:pt idx="103">
                  <c:v>7.4585170246344026</c:v>
                </c:pt>
                <c:pt idx="104">
                  <c:v>7.4845872021990134</c:v>
                </c:pt>
                <c:pt idx="105">
                  <c:v>7.5102685607174227</c:v>
                </c:pt>
                <c:pt idx="106">
                  <c:v>7.5355668991624327</c:v>
                </c:pt>
                <c:pt idx="107">
                  <c:v>7.5604879300190966</c:v>
                </c:pt>
                <c:pt idx="108">
                  <c:v>7.5850372805746167</c:v>
                </c:pt>
                <c:pt idx="109">
                  <c:v>7.6211765093028969</c:v>
                </c:pt>
                <c:pt idx="110">
                  <c:v>7.6448207307907685</c:v>
                </c:pt>
                <c:pt idx="111">
                  <c:v>7.668112314724703</c:v>
                </c:pt>
                <c:pt idx="112">
                  <c:v>7.6910565204550441</c:v>
                </c:pt>
                <c:pt idx="113">
                  <c:v>7.7136585288924886</c:v>
                </c:pt>
                <c:pt idx="114">
                  <c:v>7.735923443677958</c:v>
                </c:pt>
                <c:pt idx="115">
                  <c:v>7.7578562923350241</c:v>
                </c:pt>
                <c:pt idx="116">
                  <c:v>7.7794620274051498</c:v>
                </c:pt>
                <c:pt idx="117">
                  <c:v>7.8112679442165138</c:v>
                </c:pt>
                <c:pt idx="118">
                  <c:v>7.8320770806639723</c:v>
                </c:pt>
                <c:pt idx="119">
                  <c:v>7.8525758629312294</c:v>
                </c:pt>
                <c:pt idx="120">
                  <c:v>7.8727689197407393</c:v>
                </c:pt>
                <c:pt idx="121">
                  <c:v>7.8926608107806988</c:v>
                </c:pt>
                <c:pt idx="122">
                  <c:v>7.9122560277346405</c:v>
                </c:pt>
                <c:pt idx="123">
                  <c:v>7.9315589952956769</c:v>
                </c:pt>
                <c:pt idx="124">
                  <c:v>7.9599749958837664</c:v>
                </c:pt>
                <c:pt idx="125">
                  <c:v>7.9785662673454754</c:v>
                </c:pt>
                <c:pt idx="126">
                  <c:v>7.9968802625815254</c:v>
                </c:pt>
                <c:pt idx="127">
                  <c:v>8.0149211169790746</c:v>
                </c:pt>
                <c:pt idx="128">
                  <c:v>8.0326929042487851</c:v>
                </c:pt>
                <c:pt idx="129">
                  <c:v>8.0501996373446847</c:v>
                </c:pt>
                <c:pt idx="130">
                  <c:v>8.0674452693703049</c:v>
                </c:pt>
                <c:pt idx="131">
                  <c:v>8.0844336944713202</c:v>
                </c:pt>
                <c:pt idx="132">
                  <c:v>8.109442444868618</c:v>
                </c:pt>
                <c:pt idx="133">
                  <c:v>8.1258045105334542</c:v>
                </c:pt>
                <c:pt idx="134">
                  <c:v>8.1419225470676881</c:v>
                </c:pt>
                <c:pt idx="135">
                  <c:v>8.157800194000572</c:v>
                </c:pt>
                <c:pt idx="136">
                  <c:v>8.1734410365802432</c:v>
                </c:pt>
                <c:pt idx="137">
                  <c:v>8.1888486065832833</c:v>
                </c:pt>
                <c:pt idx="138">
                  <c:v>8.2040263831122306</c:v>
                </c:pt>
                <c:pt idx="139">
                  <c:v>8.2263696681749359</c:v>
                </c:pt>
                <c:pt idx="140">
                  <c:v>8.2409878434758355</c:v>
                </c:pt>
                <c:pt idx="141">
                  <c:v>8.2553879985901197</c:v>
                </c:pt>
                <c:pt idx="142">
                  <c:v>8.2695733851412498</c:v>
                </c:pt>
                <c:pt idx="143">
                  <c:v>8.2835472062569266</c:v>
                </c:pt>
                <c:pt idx="144">
                  <c:v>8.2973126172923699</c:v>
                </c:pt>
                <c:pt idx="145">
                  <c:v>8.3108727265428062</c:v>
                </c:pt>
                <c:pt idx="146">
                  <c:v>8.3242305959453518</c:v>
                </c:pt>
                <c:pt idx="147">
                  <c:v>8.3438947861066914</c:v>
                </c:pt>
                <c:pt idx="148">
                  <c:v>8.3567601538501517</c:v>
                </c:pt>
                <c:pt idx="149">
                  <c:v>8.3694336433448857</c:v>
                </c:pt>
                <c:pt idx="150">
                  <c:v>8.3819181163250533</c:v>
                </c:pt>
                <c:pt idx="151">
                  <c:v>8.3942163918439849</c:v>
                </c:pt>
                <c:pt idx="152">
                  <c:v>8.4063312469107423</c:v>
                </c:pt>
                <c:pt idx="153">
                  <c:v>8.4182654171171727</c:v>
                </c:pt>
                <c:pt idx="154">
                  <c:v>8.4358337721657932</c:v>
                </c:pt>
                <c:pt idx="155">
                  <c:v>8.4473279321842689</c:v>
                </c:pt>
                <c:pt idx="156">
                  <c:v>8.458650664588788</c:v>
                </c:pt>
                <c:pt idx="157">
                  <c:v>8.4698045261061434</c:v>
                </c:pt>
                <c:pt idx="158">
                  <c:v>8.4807920353312696</c:v>
                </c:pt>
                <c:pt idx="159">
                  <c:v>8.4916156732959696</c:v>
                </c:pt>
                <c:pt idx="160">
                  <c:v>8.5022778840291355</c:v>
                </c:pt>
                <c:pt idx="161">
                  <c:v>8.5127810751086201</c:v>
                </c:pt>
                <c:pt idx="162">
                  <c:v>8.5282428782198654</c:v>
                </c:pt>
                <c:pt idx="163">
                  <c:v>8.5383588189919521</c:v>
                </c:pt>
                <c:pt idx="164">
                  <c:v>8.5483238873569469</c:v>
                </c:pt>
                <c:pt idx="165">
                  <c:v>8.5581403334746486</c:v>
                </c:pt>
                <c:pt idx="166">
                  <c:v>8.5678103739452407</c:v>
                </c:pt>
                <c:pt idx="167">
                  <c:v>8.5773361923098204</c:v>
                </c:pt>
                <c:pt idx="168">
                  <c:v>8.5867199395434426</c:v>
                </c:pt>
                <c:pt idx="169">
                  <c:v>8.6005338034514658</c:v>
                </c:pt>
                <c:pt idx="170">
                  <c:v>8.6095715740220644</c:v>
                </c:pt>
                <c:pt idx="171">
                  <c:v>8.6184745523640967</c:v>
                </c:pt>
                <c:pt idx="172">
                  <c:v>8.6272447488123838</c:v>
                </c:pt>
                <c:pt idx="173">
                  <c:v>8.6358841437189646</c:v>
                </c:pt>
                <c:pt idx="174">
                  <c:v>8.6443946879002649</c:v>
                </c:pt>
                <c:pt idx="175">
                  <c:v>8.6527783030776106</c:v>
                </c:pt>
                <c:pt idx="176">
                  <c:v>8.6610368823111497</c:v>
                </c:pt>
                <c:pt idx="177">
                  <c:v>8.673194380458261</c:v>
                </c:pt>
                <c:pt idx="178">
                  <c:v>8.681148467721437</c:v>
                </c:pt>
                <c:pt idx="179">
                  <c:v>8.6889839251588139</c:v>
                </c:pt>
                <c:pt idx="180">
                  <c:v>8.6967025220539185</c:v>
                </c:pt>
                <c:pt idx="181">
                  <c:v>8.7043060013026103</c:v>
                </c:pt>
                <c:pt idx="182">
                  <c:v>8.7117960798066392</c:v>
                </c:pt>
                <c:pt idx="183">
                  <c:v>8.719174448861331</c:v>
                </c:pt>
                <c:pt idx="184">
                  <c:v>8.7300361849510928</c:v>
                </c:pt>
                <c:pt idx="185">
                  <c:v>8.7371425151879691</c:v>
                </c:pt>
                <c:pt idx="186">
                  <c:v>8.7441428593210748</c:v>
                </c:pt>
                <c:pt idx="187">
                  <c:v>8.7510387980613817</c:v>
                </c:pt>
                <c:pt idx="188">
                  <c:v>8.7578318885446329</c:v>
                </c:pt>
                <c:pt idx="189">
                  <c:v>8.7645236646829439</c:v>
                </c:pt>
                <c:pt idx="190">
                  <c:v>8.7711156375111656</c:v>
                </c:pt>
                <c:pt idx="191">
                  <c:v>8.7776092955280962</c:v>
                </c:pt>
                <c:pt idx="192">
                  <c:v>8.7871686438223104</c:v>
                </c:pt>
                <c:pt idx="193">
                  <c:v>8.7934228821196356</c:v>
                </c:pt>
                <c:pt idx="194">
                  <c:v>8.7995838426875128</c:v>
                </c:pt>
                <c:pt idx="195">
                  <c:v>8.8056529167001223</c:v>
                </c:pt>
                <c:pt idx="196">
                  <c:v>8.8116314745832138</c:v>
                </c:pt>
                <c:pt idx="197">
                  <c:v>8.8175208663235747</c:v>
                </c:pt>
                <c:pt idx="198">
                  <c:v>8.8233224217738488</c:v>
                </c:pt>
                <c:pt idx="199">
                  <c:v>8.8318629222210205</c:v>
                </c:pt>
                <c:pt idx="200">
                  <c:v>8.8374505756186217</c:v>
                </c:pt>
                <c:pt idx="201">
                  <c:v>8.8429548929492103</c:v>
                </c:pt>
                <c:pt idx="202">
                  <c:v>8.848377117113797</c:v>
                </c:pt>
                <c:pt idx="203">
                  <c:v>8.853718472476368</c:v>
                </c:pt>
                <c:pt idx="204">
                  <c:v>8.8589801651403501</c:v>
                </c:pt>
                <c:pt idx="205">
                  <c:v>8.8641633832209532</c:v>
                </c:pt>
                <c:pt idx="206">
                  <c:v>8.869269297113453</c:v>
                </c:pt>
                <c:pt idx="207">
                  <c:v>8.8767857399460475</c:v>
                </c:pt>
                <c:pt idx="208">
                  <c:v>8.8817033999346169</c:v>
                </c:pt>
                <c:pt idx="209">
                  <c:v>8.8865477163542135</c:v>
                </c:pt>
                <c:pt idx="210">
                  <c:v>8.8913197830745112</c:v>
                </c:pt>
                <c:pt idx="211">
                  <c:v>8.896020677650851</c:v>
                </c:pt>
                <c:pt idx="212">
                  <c:v>8.9006514615675716</c:v>
                </c:pt>
                <c:pt idx="213">
                  <c:v>8.9052131804776877</c:v>
                </c:pt>
                <c:pt idx="214">
                  <c:v>8.9119285109999336</c:v>
                </c:pt>
                <c:pt idx="215">
                  <c:v>8.9163220403534815</c:v>
                </c:pt>
                <c:pt idx="216">
                  <c:v>8.9206500431915874</c:v>
                </c:pt>
                <c:pt idx="217">
                  <c:v>8.9249134967978652</c:v>
                </c:pt>
                <c:pt idx="218">
                  <c:v>8.929113363880397</c:v>
                </c:pt>
                <c:pt idx="219">
                  <c:v>8.9332505927891344</c:v>
                </c:pt>
                <c:pt idx="220">
                  <c:v>8.9373261177300236</c:v>
                </c:pt>
                <c:pt idx="221">
                  <c:v>8.9413408589759662</c:v>
                </c:pt>
                <c:pt idx="222">
                  <c:v>8.9472509807872882</c:v>
                </c:pt>
                <c:pt idx="223">
                  <c:v>8.9511176994208785</c:v>
                </c:pt>
                <c:pt idx="224">
                  <c:v>8.9549267485642119</c:v>
                </c:pt>
                <c:pt idx="225">
                  <c:v>8.9586789883186881</c:v>
                </c:pt>
                <c:pt idx="226">
                  <c:v>8.9623752659578759</c:v>
                </c:pt>
                <c:pt idx="227">
                  <c:v>8.9660164161188316</c:v>
                </c:pt>
                <c:pt idx="228">
                  <c:v>8.9696032609905689</c:v>
                </c:pt>
                <c:pt idx="229">
                  <c:v>8.9748834742874291</c:v>
                </c:pt>
                <c:pt idx="230">
                  <c:v>8.9783380729904874</c:v>
                </c:pt>
                <c:pt idx="231">
                  <c:v>8.9817411486930023</c:v>
                </c:pt>
              </c:numCache>
            </c:numRef>
          </c:yVal>
          <c:smooth val="1"/>
          <c:extLst>
            <c:ext xmlns:c16="http://schemas.microsoft.com/office/drawing/2014/chart" uri="{C3380CC4-5D6E-409C-BE32-E72D297353CC}">
              <c16:uniqueId val="{00000000-F183-1245-9D15-A8D18469F876}"/>
            </c:ext>
          </c:extLst>
        </c:ser>
        <c:dLbls>
          <c:showLegendKey val="0"/>
          <c:showVal val="0"/>
          <c:showCatName val="0"/>
          <c:showSerName val="0"/>
          <c:showPercent val="0"/>
          <c:showBubbleSize val="0"/>
        </c:dLbls>
        <c:axId val="-2134614848"/>
        <c:axId val="2119109552"/>
      </c:scatterChart>
      <c:scatterChart>
        <c:scatterStyle val="smoothMarker"/>
        <c:varyColors val="0"/>
        <c:ser>
          <c:idx val="0"/>
          <c:order val="0"/>
          <c:tx>
            <c:v>Hzt Force</c:v>
          </c:tx>
          <c:marker>
            <c:symbol val="none"/>
          </c:marker>
          <c:xVal>
            <c:numRef>
              <c:f>'From speed-time curves'!$A$2:$A$275</c:f>
              <c:numCache>
                <c:formatCode>General</c:formatCode>
                <c:ptCount val="274"/>
                <c:pt idx="0">
                  <c:v>0</c:v>
                </c:pt>
                <c:pt idx="1">
                  <c:v>0.02</c:v>
                </c:pt>
                <c:pt idx="2">
                  <c:v>0.04</c:v>
                </c:pt>
                <c:pt idx="3">
                  <c:v>0.06</c:v>
                </c:pt>
                <c:pt idx="4">
                  <c:v>0.09</c:v>
                </c:pt>
                <c:pt idx="5">
                  <c:v>0.11</c:v>
                </c:pt>
                <c:pt idx="6">
                  <c:v>0.13</c:v>
                </c:pt>
                <c:pt idx="7">
                  <c:v>0.15</c:v>
                </c:pt>
                <c:pt idx="8">
                  <c:v>0.17</c:v>
                </c:pt>
                <c:pt idx="9">
                  <c:v>0.19</c:v>
                </c:pt>
                <c:pt idx="10">
                  <c:v>0.21</c:v>
                </c:pt>
                <c:pt idx="11">
                  <c:v>0.23</c:v>
                </c:pt>
                <c:pt idx="12">
                  <c:v>0.26</c:v>
                </c:pt>
                <c:pt idx="13">
                  <c:v>0.28000000000000003</c:v>
                </c:pt>
                <c:pt idx="14">
                  <c:v>0.3</c:v>
                </c:pt>
                <c:pt idx="15">
                  <c:v>0.32</c:v>
                </c:pt>
                <c:pt idx="16">
                  <c:v>0.34</c:v>
                </c:pt>
                <c:pt idx="17">
                  <c:v>0.36</c:v>
                </c:pt>
                <c:pt idx="18">
                  <c:v>0.38</c:v>
                </c:pt>
                <c:pt idx="19">
                  <c:v>0.41</c:v>
                </c:pt>
                <c:pt idx="20">
                  <c:v>0.43</c:v>
                </c:pt>
                <c:pt idx="21">
                  <c:v>0.45</c:v>
                </c:pt>
                <c:pt idx="22">
                  <c:v>0.47</c:v>
                </c:pt>
                <c:pt idx="23">
                  <c:v>0.49</c:v>
                </c:pt>
                <c:pt idx="24">
                  <c:v>0.51</c:v>
                </c:pt>
                <c:pt idx="25">
                  <c:v>0.53</c:v>
                </c:pt>
                <c:pt idx="26">
                  <c:v>0.55000000000000004</c:v>
                </c:pt>
                <c:pt idx="27">
                  <c:v>0.57999999999999996</c:v>
                </c:pt>
                <c:pt idx="28">
                  <c:v>0.6</c:v>
                </c:pt>
                <c:pt idx="29">
                  <c:v>0.62</c:v>
                </c:pt>
                <c:pt idx="30">
                  <c:v>0.64</c:v>
                </c:pt>
                <c:pt idx="31">
                  <c:v>0.66</c:v>
                </c:pt>
                <c:pt idx="32">
                  <c:v>0.68</c:v>
                </c:pt>
                <c:pt idx="33">
                  <c:v>0.7</c:v>
                </c:pt>
                <c:pt idx="34">
                  <c:v>0.73</c:v>
                </c:pt>
                <c:pt idx="35">
                  <c:v>0.75</c:v>
                </c:pt>
                <c:pt idx="36">
                  <c:v>0.77</c:v>
                </c:pt>
                <c:pt idx="37">
                  <c:v>0.79</c:v>
                </c:pt>
                <c:pt idx="38">
                  <c:v>0.81</c:v>
                </c:pt>
                <c:pt idx="39">
                  <c:v>0.83</c:v>
                </c:pt>
                <c:pt idx="40">
                  <c:v>0.85</c:v>
                </c:pt>
                <c:pt idx="41">
                  <c:v>0.87</c:v>
                </c:pt>
                <c:pt idx="42">
                  <c:v>0.9</c:v>
                </c:pt>
                <c:pt idx="43">
                  <c:v>0.92</c:v>
                </c:pt>
                <c:pt idx="44">
                  <c:v>0.94</c:v>
                </c:pt>
                <c:pt idx="45">
                  <c:v>0.96</c:v>
                </c:pt>
                <c:pt idx="46">
                  <c:v>0.98</c:v>
                </c:pt>
                <c:pt idx="47">
                  <c:v>1</c:v>
                </c:pt>
                <c:pt idx="48">
                  <c:v>1.02</c:v>
                </c:pt>
                <c:pt idx="49">
                  <c:v>1.05</c:v>
                </c:pt>
                <c:pt idx="50">
                  <c:v>1.07</c:v>
                </c:pt>
                <c:pt idx="51">
                  <c:v>1.0900000000000001</c:v>
                </c:pt>
                <c:pt idx="52">
                  <c:v>1.1100000000000001</c:v>
                </c:pt>
                <c:pt idx="53">
                  <c:v>1.1299999999999999</c:v>
                </c:pt>
                <c:pt idx="54">
                  <c:v>1.1499999999999999</c:v>
                </c:pt>
                <c:pt idx="55">
                  <c:v>1.17</c:v>
                </c:pt>
                <c:pt idx="56">
                  <c:v>1.19</c:v>
                </c:pt>
                <c:pt idx="57">
                  <c:v>1.22</c:v>
                </c:pt>
                <c:pt idx="58">
                  <c:v>1.24</c:v>
                </c:pt>
                <c:pt idx="59">
                  <c:v>1.26</c:v>
                </c:pt>
                <c:pt idx="60">
                  <c:v>1.28</c:v>
                </c:pt>
                <c:pt idx="61">
                  <c:v>1.3</c:v>
                </c:pt>
                <c:pt idx="62">
                  <c:v>1.32</c:v>
                </c:pt>
                <c:pt idx="63">
                  <c:v>1.34</c:v>
                </c:pt>
                <c:pt idx="64">
                  <c:v>1.37</c:v>
                </c:pt>
                <c:pt idx="65">
                  <c:v>1.39</c:v>
                </c:pt>
                <c:pt idx="66">
                  <c:v>1.41</c:v>
                </c:pt>
                <c:pt idx="67">
                  <c:v>1.43</c:v>
                </c:pt>
                <c:pt idx="68">
                  <c:v>1.45</c:v>
                </c:pt>
                <c:pt idx="69">
                  <c:v>1.47</c:v>
                </c:pt>
                <c:pt idx="70">
                  <c:v>1.49</c:v>
                </c:pt>
                <c:pt idx="71">
                  <c:v>1.51</c:v>
                </c:pt>
                <c:pt idx="72">
                  <c:v>1.54</c:v>
                </c:pt>
                <c:pt idx="73">
                  <c:v>1.56</c:v>
                </c:pt>
                <c:pt idx="74">
                  <c:v>1.58</c:v>
                </c:pt>
                <c:pt idx="75">
                  <c:v>1.6</c:v>
                </c:pt>
                <c:pt idx="76">
                  <c:v>1.62</c:v>
                </c:pt>
                <c:pt idx="77">
                  <c:v>1.64</c:v>
                </c:pt>
                <c:pt idx="78">
                  <c:v>1.66</c:v>
                </c:pt>
                <c:pt idx="79">
                  <c:v>1.69</c:v>
                </c:pt>
                <c:pt idx="80">
                  <c:v>1.71</c:v>
                </c:pt>
                <c:pt idx="81">
                  <c:v>1.73</c:v>
                </c:pt>
                <c:pt idx="82">
                  <c:v>1.75</c:v>
                </c:pt>
                <c:pt idx="83">
                  <c:v>1.77</c:v>
                </c:pt>
                <c:pt idx="84">
                  <c:v>1.79</c:v>
                </c:pt>
                <c:pt idx="85">
                  <c:v>1.81</c:v>
                </c:pt>
                <c:pt idx="86">
                  <c:v>1.83</c:v>
                </c:pt>
                <c:pt idx="87">
                  <c:v>1.86</c:v>
                </c:pt>
                <c:pt idx="88">
                  <c:v>1.88</c:v>
                </c:pt>
                <c:pt idx="89">
                  <c:v>1.9</c:v>
                </c:pt>
                <c:pt idx="90">
                  <c:v>1.92</c:v>
                </c:pt>
                <c:pt idx="91">
                  <c:v>1.94</c:v>
                </c:pt>
                <c:pt idx="92">
                  <c:v>1.96</c:v>
                </c:pt>
                <c:pt idx="93">
                  <c:v>1.98</c:v>
                </c:pt>
                <c:pt idx="94">
                  <c:v>2.0099999999999998</c:v>
                </c:pt>
                <c:pt idx="95">
                  <c:v>2.0299999999999998</c:v>
                </c:pt>
                <c:pt idx="96">
                  <c:v>2.0499999999999998</c:v>
                </c:pt>
                <c:pt idx="97">
                  <c:v>2.0699999999999998</c:v>
                </c:pt>
                <c:pt idx="98">
                  <c:v>2.09</c:v>
                </c:pt>
                <c:pt idx="99">
                  <c:v>2.11</c:v>
                </c:pt>
                <c:pt idx="100">
                  <c:v>2.13</c:v>
                </c:pt>
                <c:pt idx="101">
                  <c:v>2.15</c:v>
                </c:pt>
                <c:pt idx="102">
                  <c:v>2.1800000000000002</c:v>
                </c:pt>
                <c:pt idx="103">
                  <c:v>2.2000000000000002</c:v>
                </c:pt>
                <c:pt idx="104">
                  <c:v>2.2200000000000002</c:v>
                </c:pt>
                <c:pt idx="105">
                  <c:v>2.2400000000000002</c:v>
                </c:pt>
                <c:pt idx="106">
                  <c:v>2.2599999999999998</c:v>
                </c:pt>
                <c:pt idx="107">
                  <c:v>2.2799999999999998</c:v>
                </c:pt>
                <c:pt idx="108">
                  <c:v>2.2999999999999998</c:v>
                </c:pt>
                <c:pt idx="109">
                  <c:v>2.33</c:v>
                </c:pt>
                <c:pt idx="110">
                  <c:v>2.35</c:v>
                </c:pt>
                <c:pt idx="111">
                  <c:v>2.37</c:v>
                </c:pt>
                <c:pt idx="112">
                  <c:v>2.39</c:v>
                </c:pt>
                <c:pt idx="113">
                  <c:v>2.41</c:v>
                </c:pt>
                <c:pt idx="114">
                  <c:v>2.4300000000000002</c:v>
                </c:pt>
                <c:pt idx="115">
                  <c:v>2.4500000000000002</c:v>
                </c:pt>
                <c:pt idx="116">
                  <c:v>2.4700000000000002</c:v>
                </c:pt>
                <c:pt idx="117">
                  <c:v>2.5</c:v>
                </c:pt>
                <c:pt idx="118">
                  <c:v>2.52</c:v>
                </c:pt>
                <c:pt idx="119">
                  <c:v>2.54</c:v>
                </c:pt>
                <c:pt idx="120">
                  <c:v>2.56</c:v>
                </c:pt>
                <c:pt idx="121">
                  <c:v>2.58</c:v>
                </c:pt>
                <c:pt idx="122">
                  <c:v>2.6</c:v>
                </c:pt>
                <c:pt idx="123">
                  <c:v>2.62</c:v>
                </c:pt>
                <c:pt idx="124">
                  <c:v>2.65</c:v>
                </c:pt>
                <c:pt idx="125">
                  <c:v>2.67</c:v>
                </c:pt>
                <c:pt idx="126">
                  <c:v>2.69</c:v>
                </c:pt>
                <c:pt idx="127">
                  <c:v>2.71</c:v>
                </c:pt>
                <c:pt idx="128">
                  <c:v>2.73</c:v>
                </c:pt>
                <c:pt idx="129">
                  <c:v>2.75</c:v>
                </c:pt>
                <c:pt idx="130">
                  <c:v>2.77</c:v>
                </c:pt>
                <c:pt idx="131">
                  <c:v>2.79</c:v>
                </c:pt>
                <c:pt idx="132">
                  <c:v>2.82</c:v>
                </c:pt>
                <c:pt idx="133">
                  <c:v>2.84</c:v>
                </c:pt>
                <c:pt idx="134">
                  <c:v>2.86</c:v>
                </c:pt>
                <c:pt idx="135">
                  <c:v>2.88</c:v>
                </c:pt>
                <c:pt idx="136">
                  <c:v>2.9</c:v>
                </c:pt>
                <c:pt idx="137">
                  <c:v>2.92</c:v>
                </c:pt>
                <c:pt idx="138">
                  <c:v>2.94</c:v>
                </c:pt>
                <c:pt idx="139">
                  <c:v>2.97</c:v>
                </c:pt>
                <c:pt idx="140">
                  <c:v>2.99</c:v>
                </c:pt>
                <c:pt idx="141">
                  <c:v>3.01</c:v>
                </c:pt>
                <c:pt idx="142">
                  <c:v>3.03</c:v>
                </c:pt>
                <c:pt idx="143">
                  <c:v>3.05</c:v>
                </c:pt>
                <c:pt idx="144">
                  <c:v>3.07</c:v>
                </c:pt>
                <c:pt idx="145">
                  <c:v>3.09</c:v>
                </c:pt>
                <c:pt idx="146">
                  <c:v>3.11</c:v>
                </c:pt>
                <c:pt idx="147">
                  <c:v>3.14</c:v>
                </c:pt>
                <c:pt idx="148">
                  <c:v>3.16</c:v>
                </c:pt>
                <c:pt idx="149">
                  <c:v>3.18</c:v>
                </c:pt>
                <c:pt idx="150">
                  <c:v>3.2</c:v>
                </c:pt>
                <c:pt idx="151">
                  <c:v>3.22</c:v>
                </c:pt>
                <c:pt idx="152">
                  <c:v>3.24</c:v>
                </c:pt>
                <c:pt idx="153">
                  <c:v>3.26</c:v>
                </c:pt>
                <c:pt idx="154">
                  <c:v>3.29</c:v>
                </c:pt>
                <c:pt idx="155">
                  <c:v>3.31</c:v>
                </c:pt>
                <c:pt idx="156">
                  <c:v>3.33</c:v>
                </c:pt>
                <c:pt idx="157">
                  <c:v>3.35</c:v>
                </c:pt>
                <c:pt idx="158">
                  <c:v>3.37</c:v>
                </c:pt>
                <c:pt idx="159">
                  <c:v>3.39</c:v>
                </c:pt>
                <c:pt idx="160">
                  <c:v>3.41</c:v>
                </c:pt>
                <c:pt idx="161">
                  <c:v>3.43</c:v>
                </c:pt>
                <c:pt idx="162">
                  <c:v>3.46</c:v>
                </c:pt>
                <c:pt idx="163">
                  <c:v>3.48</c:v>
                </c:pt>
                <c:pt idx="164">
                  <c:v>3.5</c:v>
                </c:pt>
                <c:pt idx="165">
                  <c:v>3.52</c:v>
                </c:pt>
                <c:pt idx="166">
                  <c:v>3.54</c:v>
                </c:pt>
                <c:pt idx="167">
                  <c:v>3.56</c:v>
                </c:pt>
                <c:pt idx="168">
                  <c:v>3.58</c:v>
                </c:pt>
                <c:pt idx="169">
                  <c:v>3.61</c:v>
                </c:pt>
                <c:pt idx="170">
                  <c:v>3.63</c:v>
                </c:pt>
                <c:pt idx="171">
                  <c:v>3.65</c:v>
                </c:pt>
                <c:pt idx="172">
                  <c:v>3.67</c:v>
                </c:pt>
                <c:pt idx="173">
                  <c:v>3.69</c:v>
                </c:pt>
                <c:pt idx="174">
                  <c:v>3.71</c:v>
                </c:pt>
                <c:pt idx="175">
                  <c:v>3.73</c:v>
                </c:pt>
                <c:pt idx="176">
                  <c:v>3.75</c:v>
                </c:pt>
                <c:pt idx="177">
                  <c:v>3.78</c:v>
                </c:pt>
                <c:pt idx="178">
                  <c:v>3.8</c:v>
                </c:pt>
                <c:pt idx="179">
                  <c:v>3.82</c:v>
                </c:pt>
                <c:pt idx="180">
                  <c:v>3.84</c:v>
                </c:pt>
                <c:pt idx="181">
                  <c:v>3.86</c:v>
                </c:pt>
                <c:pt idx="182">
                  <c:v>3.88</c:v>
                </c:pt>
                <c:pt idx="183">
                  <c:v>3.9</c:v>
                </c:pt>
                <c:pt idx="184">
                  <c:v>3.93</c:v>
                </c:pt>
                <c:pt idx="185">
                  <c:v>3.95</c:v>
                </c:pt>
                <c:pt idx="186">
                  <c:v>3.97</c:v>
                </c:pt>
                <c:pt idx="187">
                  <c:v>3.99</c:v>
                </c:pt>
                <c:pt idx="188">
                  <c:v>4.01</c:v>
                </c:pt>
                <c:pt idx="189">
                  <c:v>4.03</c:v>
                </c:pt>
                <c:pt idx="190">
                  <c:v>4.05</c:v>
                </c:pt>
                <c:pt idx="191">
                  <c:v>4.07</c:v>
                </c:pt>
                <c:pt idx="192">
                  <c:v>4.0999999999999996</c:v>
                </c:pt>
                <c:pt idx="193">
                  <c:v>4.12</c:v>
                </c:pt>
                <c:pt idx="194">
                  <c:v>4.1399999999999997</c:v>
                </c:pt>
                <c:pt idx="195">
                  <c:v>4.16</c:v>
                </c:pt>
                <c:pt idx="196">
                  <c:v>4.18</c:v>
                </c:pt>
                <c:pt idx="197">
                  <c:v>4.2</c:v>
                </c:pt>
                <c:pt idx="198">
                  <c:v>4.22</c:v>
                </c:pt>
                <c:pt idx="199">
                  <c:v>4.25</c:v>
                </c:pt>
                <c:pt idx="200">
                  <c:v>4.2699999999999996</c:v>
                </c:pt>
                <c:pt idx="201">
                  <c:v>4.29</c:v>
                </c:pt>
                <c:pt idx="202">
                  <c:v>4.3099999999999996</c:v>
                </c:pt>
                <c:pt idx="203">
                  <c:v>4.33</c:v>
                </c:pt>
                <c:pt idx="204">
                  <c:v>4.3499999999999996</c:v>
                </c:pt>
                <c:pt idx="205">
                  <c:v>4.37</c:v>
                </c:pt>
                <c:pt idx="206">
                  <c:v>4.3899999999999997</c:v>
                </c:pt>
                <c:pt idx="207">
                  <c:v>4.42</c:v>
                </c:pt>
                <c:pt idx="208">
                  <c:v>4.4400000000000004</c:v>
                </c:pt>
                <c:pt idx="209">
                  <c:v>4.46</c:v>
                </c:pt>
                <c:pt idx="210">
                  <c:v>4.4800000000000004</c:v>
                </c:pt>
                <c:pt idx="211">
                  <c:v>4.5</c:v>
                </c:pt>
                <c:pt idx="212">
                  <c:v>4.5199999999999996</c:v>
                </c:pt>
                <c:pt idx="213">
                  <c:v>4.54</c:v>
                </c:pt>
                <c:pt idx="214">
                  <c:v>4.57</c:v>
                </c:pt>
                <c:pt idx="215">
                  <c:v>4.59</c:v>
                </c:pt>
                <c:pt idx="216">
                  <c:v>4.6100000000000003</c:v>
                </c:pt>
                <c:pt idx="217">
                  <c:v>4.63</c:v>
                </c:pt>
                <c:pt idx="218">
                  <c:v>4.6500000000000004</c:v>
                </c:pt>
                <c:pt idx="219">
                  <c:v>4.67</c:v>
                </c:pt>
                <c:pt idx="220">
                  <c:v>4.6900000000000004</c:v>
                </c:pt>
                <c:pt idx="221">
                  <c:v>4.71</c:v>
                </c:pt>
                <c:pt idx="222">
                  <c:v>4.74</c:v>
                </c:pt>
                <c:pt idx="223">
                  <c:v>4.76</c:v>
                </c:pt>
                <c:pt idx="224">
                  <c:v>4.78</c:v>
                </c:pt>
                <c:pt idx="225">
                  <c:v>4.8</c:v>
                </c:pt>
                <c:pt idx="226">
                  <c:v>4.82</c:v>
                </c:pt>
                <c:pt idx="227">
                  <c:v>4.84</c:v>
                </c:pt>
                <c:pt idx="228">
                  <c:v>4.8600000000000003</c:v>
                </c:pt>
                <c:pt idx="229">
                  <c:v>4.8899999999999997</c:v>
                </c:pt>
                <c:pt idx="230">
                  <c:v>4.91</c:v>
                </c:pt>
                <c:pt idx="231">
                  <c:v>4.93</c:v>
                </c:pt>
              </c:numCache>
            </c:numRef>
          </c:xVal>
          <c:yVal>
            <c:numRef>
              <c:f>'From speed-time curves'!$L$2:$L$275</c:f>
              <c:numCache>
                <c:formatCode>0.00</c:formatCode>
                <c:ptCount val="274"/>
                <c:pt idx="0">
                  <c:v>6.8585679534130204</c:v>
                </c:pt>
                <c:pt idx="1">
                  <c:v>6.7563851727473487</c:v>
                </c:pt>
                <c:pt idx="2">
                  <c:v>6.6558246790005517</c:v>
                </c:pt>
                <c:pt idx="3">
                  <c:v>6.5568593665733426</c:v>
                </c:pt>
                <c:pt idx="4">
                  <c:v>6.4113442738793802</c:v>
                </c:pt>
                <c:pt idx="5">
                  <c:v>6.3162515219405009</c:v>
                </c:pt>
                <c:pt idx="6">
                  <c:v>6.2226628796203567</c:v>
                </c:pt>
                <c:pt idx="7">
                  <c:v>6.1305533719872072</c:v>
                </c:pt>
                <c:pt idx="8">
                  <c:v>6.0398984718570956</c:v>
                </c:pt>
                <c:pt idx="9">
                  <c:v>5.95067409088771</c:v>
                </c:pt>
                <c:pt idx="10">
                  <c:v>5.8628565708710614</c:v>
                </c:pt>
                <c:pt idx="11">
                  <c:v>5.7764226752200525</c:v>
                </c:pt>
                <c:pt idx="12">
                  <c:v>5.6493163124848618</c:v>
                </c:pt>
                <c:pt idx="13">
                  <c:v>5.5662425099504045</c:v>
                </c:pt>
                <c:pt idx="14">
                  <c:v>5.4844742054603675</c:v>
                </c:pt>
                <c:pt idx="15">
                  <c:v>5.4039899593299721</c:v>
                </c:pt>
                <c:pt idx="16">
                  <c:v>5.3247687099293906</c:v>
                </c:pt>
                <c:pt idx="17">
                  <c:v>5.2467897663193632</c:v>
                </c:pt>
                <c:pt idx="18">
                  <c:v>5.1700328010477525</c:v>
                </c:pt>
                <c:pt idx="19">
                  <c:v>5.0571449717021828</c:v>
                </c:pt>
                <c:pt idx="20">
                  <c:v>4.9833563418887943</c:v>
                </c:pt>
                <c:pt idx="21">
                  <c:v>4.9107213064322677</c:v>
                </c:pt>
                <c:pt idx="22">
                  <c:v>4.8392210885518621</c:v>
                </c:pt>
                <c:pt idx="23">
                  <c:v>4.7688372380419413</c:v>
                </c:pt>
                <c:pt idx="24">
                  <c:v>4.6995516250236955</c:v>
                </c:pt>
                <c:pt idx="25">
                  <c:v>4.6313464338308217</c:v>
                </c:pt>
                <c:pt idx="26">
                  <c:v>4.5642041570259897</c:v>
                </c:pt>
                <c:pt idx="27">
                  <c:v>4.4654461514854642</c:v>
                </c:pt>
                <c:pt idx="28">
                  <c:v>4.4008865358613871</c:v>
                </c:pt>
                <c:pt idx="29">
                  <c:v>4.3373309024697546</c:v>
                </c:pt>
                <c:pt idx="30">
                  <c:v>4.2747630602094118</c:v>
                </c:pt>
                <c:pt idx="31">
                  <c:v>4.2131670955006983</c:v>
                </c:pt>
                <c:pt idx="32">
                  <c:v>4.1525273670793341</c:v>
                </c:pt>
                <c:pt idx="33">
                  <c:v>4.0928285008995289</c:v>
                </c:pt>
                <c:pt idx="34">
                  <c:v>4.0050113317304961</c:v>
                </c:pt>
                <c:pt idx="35">
                  <c:v>3.9475990685782834</c:v>
                </c:pt>
                <c:pt idx="36">
                  <c:v>3.891075891740357</c:v>
                </c:pt>
                <c:pt idx="37">
                  <c:v>3.8354275693825746</c:v>
                </c:pt>
                <c:pt idx="38">
                  <c:v>3.7806401106977248</c:v>
                </c:pt>
                <c:pt idx="39">
                  <c:v>3.7266997614590394</c:v>
                </c:pt>
                <c:pt idx="40">
                  <c:v>3.6735929996652383</c:v>
                </c:pt>
                <c:pt idx="41">
                  <c:v>3.6213065312749984</c:v>
                </c:pt>
                <c:pt idx="42">
                  <c:v>3.5443863478099691</c:v>
                </c:pt>
                <c:pt idx="43">
                  <c:v>3.4940939100142088</c:v>
                </c:pt>
                <c:pt idx="44">
                  <c:v>3.4445769721046253</c:v>
                </c:pt>
                <c:pt idx="45">
                  <c:v>3.3958232153696724</c:v>
                </c:pt>
                <c:pt idx="46">
                  <c:v>3.3478205271063315</c:v>
                </c:pt>
                <c:pt idx="47">
                  <c:v>3.3005569968879125</c:v>
                </c:pt>
                <c:pt idx="48">
                  <c:v>3.2540209129070417</c:v>
                </c:pt>
                <c:pt idx="49">
                  <c:v>3.1855556081578009</c:v>
                </c:pt>
                <c:pt idx="50">
                  <c:v>3.1407881719113546</c:v>
                </c:pt>
                <c:pt idx="51">
                  <c:v>3.0967087036107253</c:v>
                </c:pt>
                <c:pt idx="52">
                  <c:v>3.0533063419122275</c:v>
                </c:pt>
                <c:pt idx="53">
                  <c:v>3.010570405248211</c:v>
                </c:pt>
                <c:pt idx="54">
                  <c:v>2.9684903886192382</c:v>
                </c:pt>
                <c:pt idx="55">
                  <c:v>2.9270559604496871</c:v>
                </c:pt>
                <c:pt idx="56">
                  <c:v>2.8862569595053835</c:v>
                </c:pt>
                <c:pt idx="57">
                  <c:v>2.8262280674696809</c:v>
                </c:pt>
                <c:pt idx="58">
                  <c:v>2.7869742699487188</c:v>
                </c:pt>
                <c:pt idx="59">
                  <c:v>2.7483216336779273</c:v>
                </c:pt>
                <c:pt idx="60">
                  <c:v>2.710260727410529</c:v>
                </c:pt>
                <c:pt idx="61">
                  <c:v>2.6727822743371745</c:v>
                </c:pt>
                <c:pt idx="62">
                  <c:v>2.6358771493747359</c:v>
                </c:pt>
                <c:pt idx="63">
                  <c:v>2.5995363765076083</c:v>
                </c:pt>
                <c:pt idx="64">
                  <c:v>2.5460641021506034</c:v>
                </c:pt>
                <c:pt idx="65">
                  <c:v>2.5110958943178949</c:v>
                </c:pt>
                <c:pt idx="66">
                  <c:v>2.4766617592399536</c:v>
                </c:pt>
                <c:pt idx="67">
                  <c:v>2.4427533601552569</c:v>
                </c:pt>
                <c:pt idx="68">
                  <c:v>2.4093624956360098</c:v>
                </c:pt>
                <c:pt idx="69">
                  <c:v>2.3764810972441683</c:v>
                </c:pt>
                <c:pt idx="70">
                  <c:v>2.3441012272320578</c:v>
                </c:pt>
                <c:pt idx="71">
                  <c:v>2.3122150762866425</c:v>
                </c:pt>
                <c:pt idx="72">
                  <c:v>2.26529480033467</c:v>
                </c:pt>
                <c:pt idx="73">
                  <c:v>2.2346096043077628</c:v>
                </c:pt>
                <c:pt idx="74">
                  <c:v>2.2043917745992165</c:v>
                </c:pt>
                <c:pt idx="75">
                  <c:v>2.1746340530615744</c:v>
                </c:pt>
                <c:pt idx="76">
                  <c:v>2.1453292983153003</c:v>
                </c:pt>
                <c:pt idx="77">
                  <c:v>2.1164704837550925</c:v>
                </c:pt>
                <c:pt idx="78">
                  <c:v>2.0880506955933948</c:v>
                </c:pt>
                <c:pt idx="79">
                  <c:v>2.0462293363855926</c:v>
                </c:pt>
                <c:pt idx="80">
                  <c:v>2.0188775895369022</c:v>
                </c:pt>
                <c:pt idx="81">
                  <c:v>1.991941531868973</c:v>
                </c:pt>
                <c:pt idx="82">
                  <c:v>1.9654147340216441</c:v>
                </c:pt>
                <c:pt idx="83">
                  <c:v>1.9392908693230066</c:v>
                </c:pt>
                <c:pt idx="84">
                  <c:v>1.9135637120565898</c:v>
                </c:pt>
                <c:pt idx="85">
                  <c:v>1.8882271357603551</c:v>
                </c:pt>
                <c:pt idx="86">
                  <c:v>1.8632751115568456</c:v>
                </c:pt>
                <c:pt idx="87">
                  <c:v>1.8265551579745645</c:v>
                </c:pt>
                <c:pt idx="88">
                  <c:v>1.8025387633511147</c:v>
                </c:pt>
                <c:pt idx="89">
                  <c:v>1.7788865648280212</c:v>
                </c:pt>
                <c:pt idx="90">
                  <c:v>1.755592952797796</c:v>
                </c:pt>
                <c:pt idx="91">
                  <c:v>1.732652406582482</c:v>
                </c:pt>
                <c:pt idx="92">
                  <c:v>1.7100594929514232</c:v>
                </c:pt>
                <c:pt idx="93">
                  <c:v>1.687808864665753</c:v>
                </c:pt>
                <c:pt idx="94">
                  <c:v>1.6550632179318414</c:v>
                </c:pt>
                <c:pt idx="95">
                  <c:v>1.6336454603327077</c:v>
                </c:pt>
                <c:pt idx="96">
                  <c:v>1.61255192952266</c:v>
                </c:pt>
                <c:pt idx="97">
                  <c:v>1.5917776479039791</c:v>
                </c:pt>
                <c:pt idx="98">
                  <c:v>1.5713177163197787</c:v>
                </c:pt>
                <c:pt idx="99">
                  <c:v>1.5511673127596668</c:v>
                </c:pt>
                <c:pt idx="100">
                  <c:v>1.5313216910884004</c:v>
                </c:pt>
                <c:pt idx="101">
                  <c:v>1.5117761797970699</c:v>
                </c:pt>
                <c:pt idx="102">
                  <c:v>1.4830105812315986</c:v>
                </c:pt>
                <c:pt idx="103">
                  <c:v>1.4641953867633044</c:v>
                </c:pt>
                <c:pt idx="104">
                  <c:v>1.4456645225597606</c:v>
                </c:pt>
                <c:pt idx="105">
                  <c:v>1.4274136380589078</c:v>
                </c:pt>
                <c:pt idx="106">
                  <c:v>1.409438450840129</c:v>
                </c:pt>
                <c:pt idx="107">
                  <c:v>1.3917347455115749</c:v>
                </c:pt>
                <c:pt idx="108">
                  <c:v>1.3742983726169422</c:v>
                </c:pt>
                <c:pt idx="109">
                  <c:v>1.3486361440126444</c:v>
                </c:pt>
                <c:pt idx="110">
                  <c:v>1.3318503713915073</c:v>
                </c:pt>
                <c:pt idx="111">
                  <c:v>1.3153179120094052</c:v>
                </c:pt>
                <c:pt idx="112">
                  <c:v>1.2990349000942296</c:v>
                </c:pt>
                <c:pt idx="113">
                  <c:v>1.2829975301279786</c:v>
                </c:pt>
                <c:pt idx="114">
                  <c:v>1.267202055871171</c:v>
                </c:pt>
                <c:pt idx="115">
                  <c:v>1.251644789404087</c:v>
                </c:pt>
                <c:pt idx="116">
                  <c:v>1.2363221001845146</c:v>
                </c:pt>
                <c:pt idx="117">
                  <c:v>1.2137700955823589</c:v>
                </c:pt>
                <c:pt idx="118">
                  <c:v>1.1990183340860854</c:v>
                </c:pt>
                <c:pt idx="119">
                  <c:v>1.1844888815602013</c:v>
                </c:pt>
                <c:pt idx="120">
                  <c:v>1.1701783544281714</c:v>
                </c:pt>
                <c:pt idx="121">
                  <c:v>1.1560834215901046</c:v>
                </c:pt>
                <c:pt idx="122">
                  <c:v>1.1422008035805036</c:v>
                </c:pt>
                <c:pt idx="123">
                  <c:v>1.1285272717403438</c:v>
                </c:pt>
                <c:pt idx="124">
                  <c:v>1.1084020706877165</c:v>
                </c:pt>
                <c:pt idx="125">
                  <c:v>1.095237454998881</c:v>
                </c:pt>
                <c:pt idx="126">
                  <c:v>1.0822710136475837</c:v>
                </c:pt>
                <c:pt idx="127">
                  <c:v>1.0694997367293366</c:v>
                </c:pt>
                <c:pt idx="128">
                  <c:v>1.0569206608370227</c:v>
                </c:pt>
                <c:pt idx="129">
                  <c:v>1.04453086831985</c:v>
                </c:pt>
                <c:pt idx="130">
                  <c:v>1.0323274865547662</c:v>
                </c:pt>
                <c:pt idx="131">
                  <c:v>1.0203076872301113</c:v>
                </c:pt>
                <c:pt idx="132">
                  <c:v>1.0026161255307249</c:v>
                </c:pt>
                <c:pt idx="133">
                  <c:v>0.99104319291341492</c:v>
                </c:pt>
                <c:pt idx="134">
                  <c:v>0.97964428253481417</c:v>
                </c:pt>
                <c:pt idx="135">
                  <c:v>0.96841675693661833</c:v>
                </c:pt>
                <c:pt idx="136">
                  <c:v>0.95735801924090924</c:v>
                </c:pt>
                <c:pt idx="137">
                  <c:v>0.94646551250807998</c:v>
                </c:pt>
                <c:pt idx="138">
                  <c:v>0.93573671910542899</c:v>
                </c:pt>
                <c:pt idx="139">
                  <c:v>0.91994507922728508</c:v>
                </c:pt>
                <c:pt idx="140">
                  <c:v>0.90961480688345775</c:v>
                </c:pt>
                <c:pt idx="141">
                  <c:v>0.89943973682488232</c:v>
                </c:pt>
                <c:pt idx="142">
                  <c:v>0.88941752076279579</c:v>
                </c:pt>
                <c:pt idx="143">
                  <c:v>0.87954584642491318</c:v>
                </c:pt>
                <c:pt idx="144">
                  <c:v>0.86982243698885708</c:v>
                </c:pt>
                <c:pt idx="145">
                  <c:v>0.86024505052490641</c:v>
                </c:pt>
                <c:pt idx="146">
                  <c:v>0.85081147944790325</c:v>
                </c:pt>
                <c:pt idx="147">
                  <c:v>0.83692603065285531</c:v>
                </c:pt>
                <c:pt idx="148">
                  <c:v>0.82784256040371129</c:v>
                </c:pt>
                <c:pt idx="149">
                  <c:v>0.81889544175296392</c:v>
                </c:pt>
                <c:pt idx="150">
                  <c:v>0.8100826151208117</c:v>
                </c:pt>
                <c:pt idx="151">
                  <c:v>0.80140205241409757</c:v>
                </c:pt>
                <c:pt idx="152">
                  <c:v>0.79285175653392981</c:v>
                </c:pt>
                <c:pt idx="153">
                  <c:v>0.78442976089131589</c:v>
                </c:pt>
                <c:pt idx="154">
                  <c:v>0.77203310225423805</c:v>
                </c:pt>
                <c:pt idx="155">
                  <c:v>0.76392344932129008</c:v>
                </c:pt>
                <c:pt idx="156">
                  <c:v>0.75593544702013704</c:v>
                </c:pt>
                <c:pt idx="157">
                  <c:v>0.74806726027040382</c:v>
                </c:pt>
                <c:pt idx="158">
                  <c:v>0.74031708197483559</c:v>
                </c:pt>
                <c:pt idx="159">
                  <c:v>0.7326831325837655</c:v>
                </c:pt>
                <c:pt idx="160">
                  <c:v>0.725163659666618</c:v>
                </c:pt>
                <c:pt idx="161">
                  <c:v>0.7177569374903221</c:v>
                </c:pt>
                <c:pt idx="162">
                  <c:v>0.70685455140343789</c:v>
                </c:pt>
                <c:pt idx="163">
                  <c:v>0.69972232747469432</c:v>
                </c:pt>
                <c:pt idx="164">
                  <c:v>0.69269701853533949</c:v>
                </c:pt>
                <c:pt idx="165">
                  <c:v>0.68577701395344637</c:v>
                </c:pt>
                <c:pt idx="166">
                  <c:v>0.67896072759426351</c:v>
                </c:pt>
                <c:pt idx="167">
                  <c:v>0.67224659744077286</c:v>
                </c:pt>
                <c:pt idx="168">
                  <c:v>0.66563308522032261</c:v>
                </c:pt>
                <c:pt idx="169">
                  <c:v>0.65589816798285638</c:v>
                </c:pt>
                <c:pt idx="170">
                  <c:v>0.64952962317528828</c:v>
                </c:pt>
                <c:pt idx="171">
                  <c:v>0.64325649408184948</c:v>
                </c:pt>
                <c:pt idx="172">
                  <c:v>0.63707734481693867</c:v>
                </c:pt>
                <c:pt idx="173">
                  <c:v>0.63099076128990983</c:v>
                </c:pt>
                <c:pt idx="174">
                  <c:v>0.624995350868775</c:v>
                </c:pt>
                <c:pt idx="175">
                  <c:v>0.61908974204925493</c:v>
                </c:pt>
                <c:pt idx="176">
                  <c:v>0.61327258412908647</c:v>
                </c:pt>
                <c:pt idx="177">
                  <c:v>0.60470978834987166</c:v>
                </c:pt>
                <c:pt idx="178">
                  <c:v>0.59910798199046911</c:v>
                </c:pt>
                <c:pt idx="179">
                  <c:v>0.59359005830652201</c:v>
                </c:pt>
                <c:pt idx="180">
                  <c:v>0.58815475631105274</c:v>
                </c:pt>
                <c:pt idx="181">
                  <c:v>0.58280083411794825</c:v>
                </c:pt>
                <c:pt idx="182">
                  <c:v>0.57752706864837777</c:v>
                </c:pt>
                <c:pt idx="183">
                  <c:v>0.57233225534184506</c:v>
                </c:pt>
                <c:pt idx="184">
                  <c:v>0.56468548051528589</c:v>
                </c:pt>
                <c:pt idx="185">
                  <c:v>0.55968289663671356</c:v>
                </c:pt>
                <c:pt idx="186">
                  <c:v>0.55475519072574142</c:v>
                </c:pt>
                <c:pt idx="187">
                  <c:v>0.54990123809915759</c:v>
                </c:pt>
                <c:pt idx="188">
                  <c:v>0.54511993108238599</c:v>
                </c:pt>
                <c:pt idx="189">
                  <c:v>0.54041017874886632</c:v>
                </c:pt>
                <c:pt idx="190">
                  <c:v>0.53577090666352301</c:v>
                </c:pt>
                <c:pt idx="191">
                  <c:v>0.53120105663026163</c:v>
                </c:pt>
                <c:pt idx="192">
                  <c:v>0.52447417241524685</c:v>
                </c:pt>
                <c:pt idx="193">
                  <c:v>0.52007335224039697</c:v>
                </c:pt>
                <c:pt idx="194">
                  <c:v>0.5157383747598917</c:v>
                </c:pt>
                <c:pt idx="195">
                  <c:v>0.51146825183297828</c:v>
                </c:pt>
                <c:pt idx="196">
                  <c:v>0.50726201023818229</c:v>
                </c:pt>
                <c:pt idx="197">
                  <c:v>0.50311869144541344</c:v>
                </c:pt>
                <c:pt idx="198">
                  <c:v>0.49903735139162964</c:v>
                </c:pt>
                <c:pt idx="199">
                  <c:v>0.4930295213141162</c:v>
                </c:pt>
                <c:pt idx="200">
                  <c:v>0.48909909078860359</c:v>
                </c:pt>
                <c:pt idx="201">
                  <c:v>0.48522744555204372</c:v>
                </c:pt>
                <c:pt idx="202">
                  <c:v>0.48141370395949062</c:v>
                </c:pt>
                <c:pt idx="203">
                  <c:v>0.47765699766026909</c:v>
                </c:pt>
                <c:pt idx="204">
                  <c:v>0.47395647139540498</c:v>
                </c:pt>
                <c:pt idx="205">
                  <c:v>0.47031128279819978</c:v>
                </c:pt>
                <c:pt idx="206">
                  <c:v>0.46672060219790634</c:v>
                </c:pt>
                <c:pt idx="207">
                  <c:v>0.4614349996083244</c:v>
                </c:pt>
                <c:pt idx="208">
                  <c:v>0.45797704077204193</c:v>
                </c:pt>
                <c:pt idx="209">
                  <c:v>0.45457078330214645</c:v>
                </c:pt>
                <c:pt idx="210">
                  <c:v>0.45121545231071764</c:v>
                </c:pt>
                <c:pt idx="211">
                  <c:v>0.44791028457918025</c:v>
                </c:pt>
                <c:pt idx="212">
                  <c:v>0.44465452838093517</c:v>
                </c:pt>
                <c:pt idx="213">
                  <c:v>0.44144744330673441</c:v>
                </c:pt>
                <c:pt idx="214">
                  <c:v>0.43672648179427714</c:v>
                </c:pt>
                <c:pt idx="215">
                  <c:v>0.43363790796568025</c:v>
                </c:pt>
                <c:pt idx="216">
                  <c:v>0.43059550049460144</c:v>
                </c:pt>
                <c:pt idx="217">
                  <c:v>0.42759856781028655</c:v>
                </c:pt>
                <c:pt idx="218">
                  <c:v>0.42464642874601982</c:v>
                </c:pt>
                <c:pt idx="219">
                  <c:v>0.4217384123813005</c:v>
                </c:pt>
                <c:pt idx="220">
                  <c:v>0.41887385788644793</c:v>
                </c:pt>
                <c:pt idx="221">
                  <c:v>0.4160521143696036</c:v>
                </c:pt>
                <c:pt idx="222">
                  <c:v>0.41189836990124495</c:v>
                </c:pt>
                <c:pt idx="223">
                  <c:v>0.40918087004143744</c:v>
                </c:pt>
                <c:pt idx="224">
                  <c:v>0.40650397914438313</c:v>
                </c:pt>
                <c:pt idx="225">
                  <c:v>0.40386708920735309</c:v>
                </c:pt>
                <c:pt idx="226">
                  <c:v>0.40126960136506834</c:v>
                </c:pt>
                <c:pt idx="227">
                  <c:v>0.39871092575136502</c:v>
                </c:pt>
                <c:pt idx="228">
                  <c:v>0.39619048136298091</c:v>
                </c:pt>
                <c:pt idx="229">
                  <c:v>0.39248024883168248</c:v>
                </c:pt>
                <c:pt idx="230">
                  <c:v>0.3900528975754412</c:v>
                </c:pt>
                <c:pt idx="231">
                  <c:v>0.38766181191054999</c:v>
                </c:pt>
              </c:numCache>
            </c:numRef>
          </c:yVal>
          <c:smooth val="1"/>
          <c:extLst>
            <c:ext xmlns:c16="http://schemas.microsoft.com/office/drawing/2014/chart" uri="{C3380CC4-5D6E-409C-BE32-E72D297353CC}">
              <c16:uniqueId val="{00000001-F183-1245-9D15-A8D18469F876}"/>
            </c:ext>
          </c:extLst>
        </c:ser>
        <c:ser>
          <c:idx val="2"/>
          <c:order val="2"/>
          <c:tx>
            <c:v>Power</c:v>
          </c:tx>
          <c:marker>
            <c:symbol val="none"/>
          </c:marker>
          <c:xVal>
            <c:numRef>
              <c:f>'From speed-time curves'!$A$2:$A$275</c:f>
              <c:numCache>
                <c:formatCode>General</c:formatCode>
                <c:ptCount val="274"/>
                <c:pt idx="0">
                  <c:v>0</c:v>
                </c:pt>
                <c:pt idx="1">
                  <c:v>0.02</c:v>
                </c:pt>
                <c:pt idx="2">
                  <c:v>0.04</c:v>
                </c:pt>
                <c:pt idx="3">
                  <c:v>0.06</c:v>
                </c:pt>
                <c:pt idx="4">
                  <c:v>0.09</c:v>
                </c:pt>
                <c:pt idx="5">
                  <c:v>0.11</c:v>
                </c:pt>
                <c:pt idx="6">
                  <c:v>0.13</c:v>
                </c:pt>
                <c:pt idx="7">
                  <c:v>0.15</c:v>
                </c:pt>
                <c:pt idx="8">
                  <c:v>0.17</c:v>
                </c:pt>
                <c:pt idx="9">
                  <c:v>0.19</c:v>
                </c:pt>
                <c:pt idx="10">
                  <c:v>0.21</c:v>
                </c:pt>
                <c:pt idx="11">
                  <c:v>0.23</c:v>
                </c:pt>
                <c:pt idx="12">
                  <c:v>0.26</c:v>
                </c:pt>
                <c:pt idx="13">
                  <c:v>0.28000000000000003</c:v>
                </c:pt>
                <c:pt idx="14">
                  <c:v>0.3</c:v>
                </c:pt>
                <c:pt idx="15">
                  <c:v>0.32</c:v>
                </c:pt>
                <c:pt idx="16">
                  <c:v>0.34</c:v>
                </c:pt>
                <c:pt idx="17">
                  <c:v>0.36</c:v>
                </c:pt>
                <c:pt idx="18">
                  <c:v>0.38</c:v>
                </c:pt>
                <c:pt idx="19">
                  <c:v>0.41</c:v>
                </c:pt>
                <c:pt idx="20">
                  <c:v>0.43</c:v>
                </c:pt>
                <c:pt idx="21">
                  <c:v>0.45</c:v>
                </c:pt>
                <c:pt idx="22">
                  <c:v>0.47</c:v>
                </c:pt>
                <c:pt idx="23">
                  <c:v>0.49</c:v>
                </c:pt>
                <c:pt idx="24">
                  <c:v>0.51</c:v>
                </c:pt>
                <c:pt idx="25">
                  <c:v>0.53</c:v>
                </c:pt>
                <c:pt idx="26">
                  <c:v>0.55000000000000004</c:v>
                </c:pt>
                <c:pt idx="27">
                  <c:v>0.57999999999999996</c:v>
                </c:pt>
                <c:pt idx="28">
                  <c:v>0.6</c:v>
                </c:pt>
                <c:pt idx="29">
                  <c:v>0.62</c:v>
                </c:pt>
                <c:pt idx="30">
                  <c:v>0.64</c:v>
                </c:pt>
                <c:pt idx="31">
                  <c:v>0.66</c:v>
                </c:pt>
                <c:pt idx="32">
                  <c:v>0.68</c:v>
                </c:pt>
                <c:pt idx="33">
                  <c:v>0.7</c:v>
                </c:pt>
                <c:pt idx="34">
                  <c:v>0.73</c:v>
                </c:pt>
                <c:pt idx="35">
                  <c:v>0.75</c:v>
                </c:pt>
                <c:pt idx="36">
                  <c:v>0.77</c:v>
                </c:pt>
                <c:pt idx="37">
                  <c:v>0.79</c:v>
                </c:pt>
                <c:pt idx="38">
                  <c:v>0.81</c:v>
                </c:pt>
                <c:pt idx="39">
                  <c:v>0.83</c:v>
                </c:pt>
                <c:pt idx="40">
                  <c:v>0.85</c:v>
                </c:pt>
                <c:pt idx="41">
                  <c:v>0.87</c:v>
                </c:pt>
                <c:pt idx="42">
                  <c:v>0.9</c:v>
                </c:pt>
                <c:pt idx="43">
                  <c:v>0.92</c:v>
                </c:pt>
                <c:pt idx="44">
                  <c:v>0.94</c:v>
                </c:pt>
                <c:pt idx="45">
                  <c:v>0.96</c:v>
                </c:pt>
                <c:pt idx="46">
                  <c:v>0.98</c:v>
                </c:pt>
                <c:pt idx="47">
                  <c:v>1</c:v>
                </c:pt>
                <c:pt idx="48">
                  <c:v>1.02</c:v>
                </c:pt>
                <c:pt idx="49">
                  <c:v>1.05</c:v>
                </c:pt>
                <c:pt idx="50">
                  <c:v>1.07</c:v>
                </c:pt>
                <c:pt idx="51">
                  <c:v>1.0900000000000001</c:v>
                </c:pt>
                <c:pt idx="52">
                  <c:v>1.1100000000000001</c:v>
                </c:pt>
                <c:pt idx="53">
                  <c:v>1.1299999999999999</c:v>
                </c:pt>
                <c:pt idx="54">
                  <c:v>1.1499999999999999</c:v>
                </c:pt>
                <c:pt idx="55">
                  <c:v>1.17</c:v>
                </c:pt>
                <c:pt idx="56">
                  <c:v>1.19</c:v>
                </c:pt>
                <c:pt idx="57">
                  <c:v>1.22</c:v>
                </c:pt>
                <c:pt idx="58">
                  <c:v>1.24</c:v>
                </c:pt>
                <c:pt idx="59">
                  <c:v>1.26</c:v>
                </c:pt>
                <c:pt idx="60">
                  <c:v>1.28</c:v>
                </c:pt>
                <c:pt idx="61">
                  <c:v>1.3</c:v>
                </c:pt>
                <c:pt idx="62">
                  <c:v>1.32</c:v>
                </c:pt>
                <c:pt idx="63">
                  <c:v>1.34</c:v>
                </c:pt>
                <c:pt idx="64">
                  <c:v>1.37</c:v>
                </c:pt>
                <c:pt idx="65">
                  <c:v>1.39</c:v>
                </c:pt>
                <c:pt idx="66">
                  <c:v>1.41</c:v>
                </c:pt>
                <c:pt idx="67">
                  <c:v>1.43</c:v>
                </c:pt>
                <c:pt idx="68">
                  <c:v>1.45</c:v>
                </c:pt>
                <c:pt idx="69">
                  <c:v>1.47</c:v>
                </c:pt>
                <c:pt idx="70">
                  <c:v>1.49</c:v>
                </c:pt>
                <c:pt idx="71">
                  <c:v>1.51</c:v>
                </c:pt>
                <c:pt idx="72">
                  <c:v>1.54</c:v>
                </c:pt>
                <c:pt idx="73">
                  <c:v>1.56</c:v>
                </c:pt>
                <c:pt idx="74">
                  <c:v>1.58</c:v>
                </c:pt>
                <c:pt idx="75">
                  <c:v>1.6</c:v>
                </c:pt>
                <c:pt idx="76">
                  <c:v>1.62</c:v>
                </c:pt>
                <c:pt idx="77">
                  <c:v>1.64</c:v>
                </c:pt>
                <c:pt idx="78">
                  <c:v>1.66</c:v>
                </c:pt>
                <c:pt idx="79">
                  <c:v>1.69</c:v>
                </c:pt>
                <c:pt idx="80">
                  <c:v>1.71</c:v>
                </c:pt>
                <c:pt idx="81">
                  <c:v>1.73</c:v>
                </c:pt>
                <c:pt idx="82">
                  <c:v>1.75</c:v>
                </c:pt>
                <c:pt idx="83">
                  <c:v>1.77</c:v>
                </c:pt>
                <c:pt idx="84">
                  <c:v>1.79</c:v>
                </c:pt>
                <c:pt idx="85">
                  <c:v>1.81</c:v>
                </c:pt>
                <c:pt idx="86">
                  <c:v>1.83</c:v>
                </c:pt>
                <c:pt idx="87">
                  <c:v>1.86</c:v>
                </c:pt>
                <c:pt idx="88">
                  <c:v>1.88</c:v>
                </c:pt>
                <c:pt idx="89">
                  <c:v>1.9</c:v>
                </c:pt>
                <c:pt idx="90">
                  <c:v>1.92</c:v>
                </c:pt>
                <c:pt idx="91">
                  <c:v>1.94</c:v>
                </c:pt>
                <c:pt idx="92">
                  <c:v>1.96</c:v>
                </c:pt>
                <c:pt idx="93">
                  <c:v>1.98</c:v>
                </c:pt>
                <c:pt idx="94">
                  <c:v>2.0099999999999998</c:v>
                </c:pt>
                <c:pt idx="95">
                  <c:v>2.0299999999999998</c:v>
                </c:pt>
                <c:pt idx="96">
                  <c:v>2.0499999999999998</c:v>
                </c:pt>
                <c:pt idx="97">
                  <c:v>2.0699999999999998</c:v>
                </c:pt>
                <c:pt idx="98">
                  <c:v>2.09</c:v>
                </c:pt>
                <c:pt idx="99">
                  <c:v>2.11</c:v>
                </c:pt>
                <c:pt idx="100">
                  <c:v>2.13</c:v>
                </c:pt>
                <c:pt idx="101">
                  <c:v>2.15</c:v>
                </c:pt>
                <c:pt idx="102">
                  <c:v>2.1800000000000002</c:v>
                </c:pt>
                <c:pt idx="103">
                  <c:v>2.2000000000000002</c:v>
                </c:pt>
                <c:pt idx="104">
                  <c:v>2.2200000000000002</c:v>
                </c:pt>
                <c:pt idx="105">
                  <c:v>2.2400000000000002</c:v>
                </c:pt>
                <c:pt idx="106">
                  <c:v>2.2599999999999998</c:v>
                </c:pt>
                <c:pt idx="107">
                  <c:v>2.2799999999999998</c:v>
                </c:pt>
                <c:pt idx="108">
                  <c:v>2.2999999999999998</c:v>
                </c:pt>
                <c:pt idx="109">
                  <c:v>2.33</c:v>
                </c:pt>
                <c:pt idx="110">
                  <c:v>2.35</c:v>
                </c:pt>
                <c:pt idx="111">
                  <c:v>2.37</c:v>
                </c:pt>
                <c:pt idx="112">
                  <c:v>2.39</c:v>
                </c:pt>
                <c:pt idx="113">
                  <c:v>2.41</c:v>
                </c:pt>
                <c:pt idx="114">
                  <c:v>2.4300000000000002</c:v>
                </c:pt>
                <c:pt idx="115">
                  <c:v>2.4500000000000002</c:v>
                </c:pt>
                <c:pt idx="116">
                  <c:v>2.4700000000000002</c:v>
                </c:pt>
                <c:pt idx="117">
                  <c:v>2.5</c:v>
                </c:pt>
                <c:pt idx="118">
                  <c:v>2.52</c:v>
                </c:pt>
                <c:pt idx="119">
                  <c:v>2.54</c:v>
                </c:pt>
                <c:pt idx="120">
                  <c:v>2.56</c:v>
                </c:pt>
                <c:pt idx="121">
                  <c:v>2.58</c:v>
                </c:pt>
                <c:pt idx="122">
                  <c:v>2.6</c:v>
                </c:pt>
                <c:pt idx="123">
                  <c:v>2.62</c:v>
                </c:pt>
                <c:pt idx="124">
                  <c:v>2.65</c:v>
                </c:pt>
                <c:pt idx="125">
                  <c:v>2.67</c:v>
                </c:pt>
                <c:pt idx="126">
                  <c:v>2.69</c:v>
                </c:pt>
                <c:pt idx="127">
                  <c:v>2.71</c:v>
                </c:pt>
                <c:pt idx="128">
                  <c:v>2.73</c:v>
                </c:pt>
                <c:pt idx="129">
                  <c:v>2.75</c:v>
                </c:pt>
                <c:pt idx="130">
                  <c:v>2.77</c:v>
                </c:pt>
                <c:pt idx="131">
                  <c:v>2.79</c:v>
                </c:pt>
                <c:pt idx="132">
                  <c:v>2.82</c:v>
                </c:pt>
                <c:pt idx="133">
                  <c:v>2.84</c:v>
                </c:pt>
                <c:pt idx="134">
                  <c:v>2.86</c:v>
                </c:pt>
                <c:pt idx="135">
                  <c:v>2.88</c:v>
                </c:pt>
                <c:pt idx="136">
                  <c:v>2.9</c:v>
                </c:pt>
                <c:pt idx="137">
                  <c:v>2.92</c:v>
                </c:pt>
                <c:pt idx="138">
                  <c:v>2.94</c:v>
                </c:pt>
                <c:pt idx="139">
                  <c:v>2.97</c:v>
                </c:pt>
                <c:pt idx="140">
                  <c:v>2.99</c:v>
                </c:pt>
                <c:pt idx="141">
                  <c:v>3.01</c:v>
                </c:pt>
                <c:pt idx="142">
                  <c:v>3.03</c:v>
                </c:pt>
                <c:pt idx="143">
                  <c:v>3.05</c:v>
                </c:pt>
                <c:pt idx="144">
                  <c:v>3.07</c:v>
                </c:pt>
                <c:pt idx="145">
                  <c:v>3.09</c:v>
                </c:pt>
                <c:pt idx="146">
                  <c:v>3.11</c:v>
                </c:pt>
                <c:pt idx="147">
                  <c:v>3.14</c:v>
                </c:pt>
                <c:pt idx="148">
                  <c:v>3.16</c:v>
                </c:pt>
                <c:pt idx="149">
                  <c:v>3.18</c:v>
                </c:pt>
                <c:pt idx="150">
                  <c:v>3.2</c:v>
                </c:pt>
                <c:pt idx="151">
                  <c:v>3.22</c:v>
                </c:pt>
                <c:pt idx="152">
                  <c:v>3.24</c:v>
                </c:pt>
                <c:pt idx="153">
                  <c:v>3.26</c:v>
                </c:pt>
                <c:pt idx="154">
                  <c:v>3.29</c:v>
                </c:pt>
                <c:pt idx="155">
                  <c:v>3.31</c:v>
                </c:pt>
                <c:pt idx="156">
                  <c:v>3.33</c:v>
                </c:pt>
                <c:pt idx="157">
                  <c:v>3.35</c:v>
                </c:pt>
                <c:pt idx="158">
                  <c:v>3.37</c:v>
                </c:pt>
                <c:pt idx="159">
                  <c:v>3.39</c:v>
                </c:pt>
                <c:pt idx="160">
                  <c:v>3.41</c:v>
                </c:pt>
                <c:pt idx="161">
                  <c:v>3.43</c:v>
                </c:pt>
                <c:pt idx="162">
                  <c:v>3.46</c:v>
                </c:pt>
                <c:pt idx="163">
                  <c:v>3.48</c:v>
                </c:pt>
                <c:pt idx="164">
                  <c:v>3.5</c:v>
                </c:pt>
                <c:pt idx="165">
                  <c:v>3.52</c:v>
                </c:pt>
                <c:pt idx="166">
                  <c:v>3.54</c:v>
                </c:pt>
                <c:pt idx="167">
                  <c:v>3.56</c:v>
                </c:pt>
                <c:pt idx="168">
                  <c:v>3.58</c:v>
                </c:pt>
                <c:pt idx="169">
                  <c:v>3.61</c:v>
                </c:pt>
                <c:pt idx="170">
                  <c:v>3.63</c:v>
                </c:pt>
                <c:pt idx="171">
                  <c:v>3.65</c:v>
                </c:pt>
                <c:pt idx="172">
                  <c:v>3.67</c:v>
                </c:pt>
                <c:pt idx="173">
                  <c:v>3.69</c:v>
                </c:pt>
                <c:pt idx="174">
                  <c:v>3.71</c:v>
                </c:pt>
                <c:pt idx="175">
                  <c:v>3.73</c:v>
                </c:pt>
                <c:pt idx="176">
                  <c:v>3.75</c:v>
                </c:pt>
                <c:pt idx="177">
                  <c:v>3.78</c:v>
                </c:pt>
                <c:pt idx="178">
                  <c:v>3.8</c:v>
                </c:pt>
                <c:pt idx="179">
                  <c:v>3.82</c:v>
                </c:pt>
                <c:pt idx="180">
                  <c:v>3.84</c:v>
                </c:pt>
                <c:pt idx="181">
                  <c:v>3.86</c:v>
                </c:pt>
                <c:pt idx="182">
                  <c:v>3.88</c:v>
                </c:pt>
                <c:pt idx="183">
                  <c:v>3.9</c:v>
                </c:pt>
                <c:pt idx="184">
                  <c:v>3.93</c:v>
                </c:pt>
                <c:pt idx="185">
                  <c:v>3.95</c:v>
                </c:pt>
                <c:pt idx="186">
                  <c:v>3.97</c:v>
                </c:pt>
                <c:pt idx="187">
                  <c:v>3.99</c:v>
                </c:pt>
                <c:pt idx="188">
                  <c:v>4.01</c:v>
                </c:pt>
                <c:pt idx="189">
                  <c:v>4.03</c:v>
                </c:pt>
                <c:pt idx="190">
                  <c:v>4.05</c:v>
                </c:pt>
                <c:pt idx="191">
                  <c:v>4.07</c:v>
                </c:pt>
                <c:pt idx="192">
                  <c:v>4.0999999999999996</c:v>
                </c:pt>
                <c:pt idx="193">
                  <c:v>4.12</c:v>
                </c:pt>
                <c:pt idx="194">
                  <c:v>4.1399999999999997</c:v>
                </c:pt>
                <c:pt idx="195">
                  <c:v>4.16</c:v>
                </c:pt>
                <c:pt idx="196">
                  <c:v>4.18</c:v>
                </c:pt>
                <c:pt idx="197">
                  <c:v>4.2</c:v>
                </c:pt>
                <c:pt idx="198">
                  <c:v>4.22</c:v>
                </c:pt>
                <c:pt idx="199">
                  <c:v>4.25</c:v>
                </c:pt>
                <c:pt idx="200">
                  <c:v>4.2699999999999996</c:v>
                </c:pt>
                <c:pt idx="201">
                  <c:v>4.29</c:v>
                </c:pt>
                <c:pt idx="202">
                  <c:v>4.3099999999999996</c:v>
                </c:pt>
                <c:pt idx="203">
                  <c:v>4.33</c:v>
                </c:pt>
                <c:pt idx="204">
                  <c:v>4.3499999999999996</c:v>
                </c:pt>
                <c:pt idx="205">
                  <c:v>4.37</c:v>
                </c:pt>
                <c:pt idx="206">
                  <c:v>4.3899999999999997</c:v>
                </c:pt>
                <c:pt idx="207">
                  <c:v>4.42</c:v>
                </c:pt>
                <c:pt idx="208">
                  <c:v>4.4400000000000004</c:v>
                </c:pt>
                <c:pt idx="209">
                  <c:v>4.46</c:v>
                </c:pt>
                <c:pt idx="210">
                  <c:v>4.4800000000000004</c:v>
                </c:pt>
                <c:pt idx="211">
                  <c:v>4.5</c:v>
                </c:pt>
                <c:pt idx="212">
                  <c:v>4.5199999999999996</c:v>
                </c:pt>
                <c:pt idx="213">
                  <c:v>4.54</c:v>
                </c:pt>
                <c:pt idx="214">
                  <c:v>4.57</c:v>
                </c:pt>
                <c:pt idx="215">
                  <c:v>4.59</c:v>
                </c:pt>
                <c:pt idx="216">
                  <c:v>4.6100000000000003</c:v>
                </c:pt>
                <c:pt idx="217">
                  <c:v>4.63</c:v>
                </c:pt>
                <c:pt idx="218">
                  <c:v>4.6500000000000004</c:v>
                </c:pt>
                <c:pt idx="219">
                  <c:v>4.67</c:v>
                </c:pt>
                <c:pt idx="220">
                  <c:v>4.6900000000000004</c:v>
                </c:pt>
                <c:pt idx="221">
                  <c:v>4.71</c:v>
                </c:pt>
                <c:pt idx="222">
                  <c:v>4.74</c:v>
                </c:pt>
                <c:pt idx="223">
                  <c:v>4.76</c:v>
                </c:pt>
                <c:pt idx="224">
                  <c:v>4.78</c:v>
                </c:pt>
                <c:pt idx="225">
                  <c:v>4.8</c:v>
                </c:pt>
                <c:pt idx="226">
                  <c:v>4.82</c:v>
                </c:pt>
                <c:pt idx="227">
                  <c:v>4.84</c:v>
                </c:pt>
                <c:pt idx="228">
                  <c:v>4.8600000000000003</c:v>
                </c:pt>
                <c:pt idx="229">
                  <c:v>4.8899999999999997</c:v>
                </c:pt>
                <c:pt idx="230">
                  <c:v>4.91</c:v>
                </c:pt>
                <c:pt idx="231">
                  <c:v>4.93</c:v>
                </c:pt>
              </c:numCache>
            </c:numRef>
          </c:xVal>
          <c:yVal>
            <c:numRef>
              <c:f>'From speed-time curves'!$M$2:$M$275</c:f>
              <c:numCache>
                <c:formatCode>0.00</c:formatCode>
                <c:ptCount val="274"/>
                <c:pt idx="0">
                  <c:v>0.53498250204264852</c:v>
                </c:pt>
                <c:pt idx="1">
                  <c:v>1.4468638814893937</c:v>
                </c:pt>
                <c:pt idx="2">
                  <c:v>2.3179752955564088</c:v>
                </c:pt>
                <c:pt idx="3">
                  <c:v>3.1497675800232794</c:v>
                </c:pt>
                <c:pt idx="4">
                  <c:v>4.3267879147730977</c:v>
                </c:pt>
                <c:pt idx="5">
                  <c:v>5.0663168176933526</c:v>
                </c:pt>
                <c:pt idx="6">
                  <c:v>5.7712345615504317</c:v>
                </c:pt>
                <c:pt idx="7">
                  <c:v>6.442786844857241</c:v>
                </c:pt>
                <c:pt idx="8">
                  <c:v>7.0821778085297238</c:v>
                </c:pt>
                <c:pt idx="9">
                  <c:v>7.6905713968896015</c:v>
                </c:pt>
                <c:pt idx="10">
                  <c:v>8.2690926737409765</c:v>
                </c:pt>
                <c:pt idx="11">
                  <c:v>8.8188290950382378</c:v>
                </c:pt>
                <c:pt idx="12">
                  <c:v>9.5917517045947633</c:v>
                </c:pt>
                <c:pt idx="13">
                  <c:v>10.074047801242097</c:v>
                </c:pt>
                <c:pt idx="14">
                  <c:v>10.531086382888674</c:v>
                </c:pt>
                <c:pt idx="15">
                  <c:v>10.963800327392228</c:v>
                </c:pt>
                <c:pt idx="16">
                  <c:v>11.373091191448603</c:v>
                </c:pt>
                <c:pt idx="17">
                  <c:v>11.759830234611414</c:v>
                </c:pt>
                <c:pt idx="18">
                  <c:v>12.124859409722474</c:v>
                </c:pt>
                <c:pt idx="19">
                  <c:v>12.633469405792772</c:v>
                </c:pt>
                <c:pt idx="20">
                  <c:v>12.947723688588482</c:v>
                </c:pt>
                <c:pt idx="21">
                  <c:v>13.242997698214142</c:v>
                </c:pt>
                <c:pt idx="22">
                  <c:v>13.520012918430742</c:v>
                </c:pt>
                <c:pt idx="23">
                  <c:v>13.77946642157001</c:v>
                </c:pt>
                <c:pt idx="24">
                  <c:v>14.022031666365285</c:v>
                </c:pt>
                <c:pt idx="25">
                  <c:v>14.248359269736937</c:v>
                </c:pt>
                <c:pt idx="26">
                  <c:v>14.459077753397183</c:v>
                </c:pt>
                <c:pt idx="27">
                  <c:v>14.747210845603846</c:v>
                </c:pt>
                <c:pt idx="28">
                  <c:v>14.921517766391489</c:v>
                </c:pt>
                <c:pt idx="29">
                  <c:v>15.082251611019586</c:v>
                </c:pt>
                <c:pt idx="30">
                  <c:v>15.229950077843878</c:v>
                </c:pt>
                <c:pt idx="31">
                  <c:v>15.3651324621614</c:v>
                </c:pt>
                <c:pt idx="32">
                  <c:v>15.488300258276182</c:v>
                </c:pt>
                <c:pt idx="33">
                  <c:v>15.599937741997257</c:v>
                </c:pt>
                <c:pt idx="34">
                  <c:v>15.746793133009881</c:v>
                </c:pt>
                <c:pt idx="35">
                  <c:v>15.831615582017566</c:v>
                </c:pt>
                <c:pt idx="36">
                  <c:v>15.906475061420347</c:v>
                </c:pt>
                <c:pt idx="37">
                  <c:v>15.971785079202759</c:v>
                </c:pt>
                <c:pt idx="38">
                  <c:v>16.027944806555428</c:v>
                </c:pt>
                <c:pt idx="39">
                  <c:v>16.07533954795754</c:v>
                </c:pt>
                <c:pt idx="40">
                  <c:v>16.114341196027315</c:v>
                </c:pt>
                <c:pt idx="41">
                  <c:v>16.145308671638954</c:v>
                </c:pt>
                <c:pt idx="42">
                  <c:v>16.177450178171867</c:v>
                </c:pt>
                <c:pt idx="43">
                  <c:v>16.18982117994425</c:v>
                </c:pt>
                <c:pt idx="44">
                  <c:v>16.19531810508246</c:v>
                </c:pt>
                <c:pt idx="45">
                  <c:v>16.194246576681767</c:v>
                </c:pt>
                <c:pt idx="46">
                  <c:v>16.186901424115682</c:v>
                </c:pt>
                <c:pt idx="47">
                  <c:v>16.173567038436452</c:v>
                </c:pt>
                <c:pt idx="48">
                  <c:v>16.154517716286588</c:v>
                </c:pt>
                <c:pt idx="49">
                  <c:v>16.115804307831752</c:v>
                </c:pt>
                <c:pt idx="50">
                  <c:v>16.083604421686371</c:v>
                </c:pt>
                <c:pt idx="51">
                  <c:v>16.046574852493023</c:v>
                </c:pt>
                <c:pt idx="52">
                  <c:v>16.004948438262677</c:v>
                </c:pt>
                <c:pt idx="53">
                  <c:v>15.95894962483329</c:v>
                </c:pt>
                <c:pt idx="54">
                  <c:v>15.908794743677147</c:v>
                </c:pt>
                <c:pt idx="55">
                  <c:v>15.854692280737263</c:v>
                </c:pt>
                <c:pt idx="56">
                  <c:v>15.796843136583346</c:v>
                </c:pt>
                <c:pt idx="57">
                  <c:v>15.703465875616715</c:v>
                </c:pt>
                <c:pt idx="58">
                  <c:v>15.637081439169924</c:v>
                </c:pt>
                <c:pt idx="59">
                  <c:v>15.567597300782181</c:v>
                </c:pt>
                <c:pt idx="60">
                  <c:v>15.495183227320465</c:v>
                </c:pt>
                <c:pt idx="61">
                  <c:v>15.420002688064255</c:v>
                </c:pt>
                <c:pt idx="62">
                  <c:v>15.342213064883826</c:v>
                </c:pt>
                <c:pt idx="63">
                  <c:v>15.26196585563185</c:v>
                </c:pt>
                <c:pt idx="64">
                  <c:v>15.137304520593174</c:v>
                </c:pt>
                <c:pt idx="65">
                  <c:v>15.051539294266071</c:v>
                </c:pt>
                <c:pt idx="66">
                  <c:v>14.963803172546973</c:v>
                </c:pt>
                <c:pt idx="67">
                  <c:v>14.874223520954969</c:v>
                </c:pt>
                <c:pt idx="68">
                  <c:v>14.782922827751653</c:v>
                </c:pt>
                <c:pt idx="69">
                  <c:v>14.690018868240323</c:v>
                </c:pt>
                <c:pt idx="70">
                  <c:v>14.595624863754212</c:v>
                </c:pt>
                <c:pt idx="71">
                  <c:v>14.499849635504253</c:v>
                </c:pt>
                <c:pt idx="72">
                  <c:v>14.353824618457962</c:v>
                </c:pt>
                <c:pt idx="73">
                  <c:v>14.255044878131191</c:v>
                </c:pt>
                <c:pt idx="74">
                  <c:v>14.155232243619896</c:v>
                </c:pt>
                <c:pt idx="75">
                  <c:v>14.054477509729457</c:v>
                </c:pt>
                <c:pt idx="76">
                  <c:v>13.952867832528772</c:v>
                </c:pt>
                <c:pt idx="77">
                  <c:v>13.850486853575577</c:v>
                </c:pt>
                <c:pt idx="78">
                  <c:v>13.747414820115708</c:v>
                </c:pt>
                <c:pt idx="79">
                  <c:v>13.591678544367355</c:v>
                </c:pt>
                <c:pt idx="80">
                  <c:v>13.487208720429956</c:v>
                </c:pt>
                <c:pt idx="81">
                  <c:v>13.382303622538092</c:v>
                </c:pt>
                <c:pt idx="82">
                  <c:v>13.277029609387538</c:v>
                </c:pt>
                <c:pt idx="83">
                  <c:v>13.171450240048353</c:v>
                </c:pt>
                <c:pt idx="84">
                  <c:v>13.065626370957471</c:v>
                </c:pt>
                <c:pt idx="85">
                  <c:v>12.959616249756534</c:v>
                </c:pt>
                <c:pt idx="86">
                  <c:v>12.853475606075733</c:v>
                </c:pt>
                <c:pt idx="87">
                  <c:v>12.694135859906456</c:v>
                </c:pt>
                <c:pt idx="88">
                  <c:v>12.587896987486467</c:v>
                </c:pt>
                <c:pt idx="89">
                  <c:v>12.481704059382947</c:v>
                </c:pt>
                <c:pt idx="90">
                  <c:v>12.375602520537093</c:v>
                </c:pt>
                <c:pt idx="91">
                  <c:v>12.269635746807175</c:v>
                </c:pt>
                <c:pt idx="92">
                  <c:v>12.163845118145474</c:v>
                </c:pt>
                <c:pt idx="93">
                  <c:v>12.058270089381294</c:v>
                </c:pt>
                <c:pt idx="94">
                  <c:v>11.900393550705877</c:v>
                </c:pt>
                <c:pt idx="95">
                  <c:v>11.79551811468207</c:v>
                </c:pt>
                <c:pt idx="96">
                  <c:v>11.690982178536229</c:v>
                </c:pt>
                <c:pt idx="97">
                  <c:v>11.586817349555975</c:v>
                </c:pt>
                <c:pt idx="98">
                  <c:v>11.48305365971771</c:v>
                </c:pt>
                <c:pt idx="99">
                  <c:v>11.379719622667437</c:v>
                </c:pt>
                <c:pt idx="100">
                  <c:v>11.276842288824964</c:v>
                </c:pt>
                <c:pt idx="101">
                  <c:v>11.174447298671353</c:v>
                </c:pt>
                <c:pt idx="102">
                  <c:v>11.021811965744043</c:v>
                </c:pt>
                <c:pt idx="103">
                  <c:v>10.92072621956526</c:v>
                </c:pt>
                <c:pt idx="104">
                  <c:v>10.820202184223932</c:v>
                </c:pt>
                <c:pt idx="105">
                  <c:v>10.720259769053094</c:v>
                </c:pt>
                <c:pt idx="106">
                  <c:v>10.620917736557654</c:v>
                </c:pt>
                <c:pt idx="107">
                  <c:v>10.522193745228462</c:v>
                </c:pt>
                <c:pt idx="108">
                  <c:v>10.424104390932532</c:v>
                </c:pt>
                <c:pt idx="109">
                  <c:v>10.278194100346004</c:v>
                </c:pt>
                <c:pt idx="110">
                  <c:v>10.18175732952518</c:v>
                </c:pt>
                <c:pt idx="111">
                  <c:v>10.086005478857302</c:v>
                </c:pt>
                <c:pt idx="112">
                  <c:v>9.9909508386683914</c:v>
                </c:pt>
                <c:pt idx="113">
                  <c:v>9.8966048408196787</c:v>
                </c:pt>
                <c:pt idx="114">
                  <c:v>9.8029780918906972</c:v>
                </c:pt>
                <c:pt idx="115">
                  <c:v>9.7100804052468419</c:v>
                </c:pt>
                <c:pt idx="116">
                  <c:v>9.6179208320272167</c:v>
                </c:pt>
                <c:pt idx="117">
                  <c:v>9.4810834392710941</c:v>
                </c:pt>
                <c:pt idx="118">
                  <c:v>9.3908040136915272</c:v>
                </c:pt>
                <c:pt idx="119">
                  <c:v>9.3012888012500436</c:v>
                </c:pt>
                <c:pt idx="120">
                  <c:v>9.212543779295471</c:v>
                </c:pt>
                <c:pt idx="121">
                  <c:v>9.1245743155774797</c:v>
                </c:pt>
                <c:pt idx="122">
                  <c:v>9.0373851930131899</c:v>
                </c:pt>
                <c:pt idx="123">
                  <c:v>8.9509806336086122</c:v>
                </c:pt>
                <c:pt idx="124">
                  <c:v>8.8228527680600148</c:v>
                </c:pt>
                <c:pt idx="125">
                  <c:v>8.7384246131873802</c:v>
                </c:pt>
                <c:pt idx="126">
                  <c:v>8.6547917078024632</c:v>
                </c:pt>
                <c:pt idx="127">
                  <c:v>8.5719560245155204</c:v>
                </c:pt>
                <c:pt idx="128">
                  <c:v>8.4899190926594894</c:v>
                </c:pt>
                <c:pt idx="129">
                  <c:v>8.4086820173437857</c:v>
                </c:pt>
                <c:pt idx="130">
                  <c:v>8.3282454978471865</c:v>
                </c:pt>
                <c:pt idx="131">
                  <c:v>8.2486098453712167</c:v>
                </c:pt>
                <c:pt idx="132">
                  <c:v>8.130657764288582</c:v>
                </c:pt>
                <c:pt idx="133">
                  <c:v>8.0530232471093033</c:v>
                </c:pt>
                <c:pt idx="134">
                  <c:v>7.9761878720761521</c:v>
                </c:pt>
                <c:pt idx="135">
                  <c:v>7.9001504076109494</c:v>
                </c:pt>
                <c:pt idx="136">
                  <c:v>7.824909321162826</c:v>
                </c:pt>
                <c:pt idx="137">
                  <c:v>7.7504627932809234</c:v>
                </c:pt>
                <c:pt idx="138">
                  <c:v>7.6768087311878181</c:v>
                </c:pt>
                <c:pt idx="139">
                  <c:v>7.5678082961421262</c:v>
                </c:pt>
                <c:pt idx="140">
                  <c:v>7.4961245657721953</c:v>
                </c:pt>
                <c:pt idx="141">
                  <c:v>7.425224008839189</c:v>
                </c:pt>
                <c:pt idx="142">
                  <c:v>7.3551034579783314</c:v>
                </c:pt>
                <c:pt idx="143">
                  <c:v>7.285759538927973</c:v>
                </c:pt>
                <c:pt idx="144">
                  <c:v>7.217188681231641</c:v>
                </c:pt>
                <c:pt idx="145">
                  <c:v>7.1493871285508828</c:v>
                </c:pt>
                <c:pt idx="146">
                  <c:v>7.0823509486017659</c:v>
                </c:pt>
                <c:pt idx="147">
                  <c:v>6.9832227435213285</c:v>
                </c:pt>
                <c:pt idx="148">
                  <c:v>6.9180817224430218</c:v>
                </c:pt>
                <c:pt idx="149">
                  <c:v>6.8536910605890284</c:v>
                </c:pt>
                <c:pt idx="150">
                  <c:v>6.7900461474011076</c:v>
                </c:pt>
                <c:pt idx="151">
                  <c:v>6.7271422448318301</c:v>
                </c:pt>
                <c:pt idx="152">
                  <c:v>6.6649744951192424</c:v>
                </c:pt>
                <c:pt idx="153">
                  <c:v>6.6035379282688575</c:v>
                </c:pt>
                <c:pt idx="154">
                  <c:v>6.5127429172262286</c:v>
                </c:pt>
                <c:pt idx="155">
                  <c:v>6.4531118915022878</c:v>
                </c:pt>
                <c:pt idx="156">
                  <c:v>6.3941938713231048</c:v>
                </c:pt>
                <c:pt idx="157">
                  <c:v>6.335983466870089</c:v>
                </c:pt>
                <c:pt idx="158">
                  <c:v>6.2784752124318723</c:v>
                </c:pt>
                <c:pt idx="159">
                  <c:v>6.2216635722078921</c:v>
                </c:pt>
                <c:pt idx="160">
                  <c:v>6.1655429458851172</c:v>
                </c:pt>
                <c:pt idx="161">
                  <c:v>6.1101076739955351</c:v>
                </c:pt>
                <c:pt idx="162">
                  <c:v>6.028227293943667</c:v>
                </c:pt>
                <c:pt idx="163">
                  <c:v>5.9744803056391307</c:v>
                </c:pt>
                <c:pt idx="164">
                  <c:v>5.9213984702465803</c:v>
                </c:pt>
                <c:pt idx="165">
                  <c:v>5.868975922884796</c:v>
                </c:pt>
                <c:pt idx="166">
                  <c:v>5.8172067653835393</c:v>
                </c:pt>
                <c:pt idx="167">
                  <c:v>5.7660850703858717</c:v>
                </c:pt>
                <c:pt idx="168">
                  <c:v>5.7156048852811638</c:v>
                </c:pt>
                <c:pt idx="169">
                  <c:v>5.6410743653584445</c:v>
                </c:pt>
                <c:pt idx="170">
                  <c:v>5.5921717801752253</c:v>
                </c:pt>
                <c:pt idx="171">
                  <c:v>5.5438897248873662</c:v>
                </c:pt>
                <c:pt idx="172">
                  <c:v>5.4962221776592708</c:v>
                </c:pt>
                <c:pt idx="173">
                  <c:v>5.4491631102566904</c:v>
                </c:pt>
                <c:pt idx="174">
                  <c:v>5.4027064910124007</c:v>
                </c:pt>
                <c:pt idx="175">
                  <c:v>5.3568462876617078</c:v>
                </c:pt>
                <c:pt idx="176">
                  <c:v>5.3115764700522856</c:v>
                </c:pt>
                <c:pt idx="177">
                  <c:v>5.2447655381242111</c:v>
                </c:pt>
                <c:pt idx="178">
                  <c:v>5.2009453398562435</c:v>
                </c:pt>
                <c:pt idx="179">
                  <c:v>5.1576944747594524</c:v>
                </c:pt>
                <c:pt idx="180">
                  <c:v>5.1150069525683399</c:v>
                </c:pt>
                <c:pt idx="181">
                  <c:v>5.072876797977024</c:v>
                </c:pt>
                <c:pt idx="182">
                  <c:v>5.031298052633157</c:v>
                </c:pt>
                <c:pt idx="183">
                  <c:v>4.9902647770357946</c:v>
                </c:pt>
                <c:pt idx="184">
                  <c:v>4.9297246780149413</c:v>
                </c:pt>
                <c:pt idx="185">
                  <c:v>4.8900292312281834</c:v>
                </c:pt>
                <c:pt idx="186">
                  <c:v>4.8508586396557929</c:v>
                </c:pt>
                <c:pt idx="187">
                  <c:v>4.8122070697077177</c:v>
                </c:pt>
                <c:pt idx="188">
                  <c:v>4.7740687155145727</c:v>
                </c:pt>
                <c:pt idx="189">
                  <c:v>4.7364378002799787</c:v>
                </c:pt>
                <c:pt idx="190">
                  <c:v>4.6993085775599619</c:v>
                </c:pt>
                <c:pt idx="191">
                  <c:v>4.6626753324721308</c:v>
                </c:pt>
                <c:pt idx="192">
                  <c:v>4.6086430023419132</c:v>
                </c:pt>
                <c:pt idx="193">
                  <c:v>4.5732249159713723</c:v>
                </c:pt>
                <c:pt idx="194">
                  <c:v>4.5382830695910608</c:v>
                </c:pt>
                <c:pt idx="195">
                  <c:v>4.5038119035525783</c:v>
                </c:pt>
                <c:pt idx="196">
                  <c:v>4.4698058952751198</c:v>
                </c:pt>
                <c:pt idx="197">
                  <c:v>4.4362595600573451</c:v>
                </c:pt>
                <c:pt idx="198">
                  <c:v>4.403167451836401</c:v>
                </c:pt>
                <c:pt idx="199">
                  <c:v>4.3543691488545209</c:v>
                </c:pt>
                <c:pt idx="200">
                  <c:v>4.3223890414242891</c:v>
                </c:pt>
                <c:pt idx="201">
                  <c:v>4.290844413837692</c:v>
                </c:pt>
                <c:pt idx="202">
                  <c:v>4.2597300019801523</c:v>
                </c:pt>
                <c:pt idx="203">
                  <c:v>4.2290405836923259</c:v>
                </c:pt>
                <c:pt idx="204">
                  <c:v>4.198770979231802</c:v>
                </c:pt>
                <c:pt idx="205">
                  <c:v>4.1689160516954766</c:v>
                </c:pt>
                <c:pt idx="206">
                  <c:v>4.1394707074041923</c:v>
                </c:pt>
                <c:pt idx="207">
                  <c:v>4.0960596244351839</c:v>
                </c:pt>
                <c:pt idx="208">
                  <c:v>4.0676162401170393</c:v>
                </c:pt>
                <c:pt idx="209">
                  <c:v>4.0395649562750355</c:v>
                </c:pt>
                <c:pt idx="210">
                  <c:v>4.0119008775591976</c:v>
                </c:pt>
                <c:pt idx="211">
                  <c:v>3.9846191533488646</c:v>
                </c:pt>
                <c:pt idx="212">
                  <c:v>3.9577149779264098</c:v>
                </c:pt>
                <c:pt idx="213">
                  <c:v>3.9311835906233079</c:v>
                </c:pt>
                <c:pt idx="214">
                  <c:v>3.8920751846111119</c:v>
                </c:pt>
                <c:pt idx="215">
                  <c:v>3.8664552363271691</c:v>
                </c:pt>
                <c:pt idx="216">
                  <c:v>3.8411917700852696</c:v>
                </c:pt>
                <c:pt idx="217">
                  <c:v>3.8162802290614635</c:v>
                </c:pt>
                <c:pt idx="218">
                  <c:v>3.7917161018401702</c:v>
                </c:pt>
                <c:pt idx="219">
                  <c:v>3.767494922407201</c:v>
                </c:pt>
                <c:pt idx="220">
                  <c:v>3.7436122701228851</c:v>
                </c:pt>
                <c:pt idx="221">
                  <c:v>3.7200637696762784</c:v>
                </c:pt>
                <c:pt idx="222">
                  <c:v>3.685358094083599</c:v>
                </c:pt>
                <c:pt idx="223">
                  <c:v>3.6626261280923451</c:v>
                </c:pt>
                <c:pt idx="224">
                  <c:v>3.6402133562378252</c:v>
                </c:pt>
                <c:pt idx="225">
                  <c:v>3.6181156061553432</c:v>
                </c:pt>
                <c:pt idx="226">
                  <c:v>3.5963287502550654</c:v>
                </c:pt>
                <c:pt idx="227">
                  <c:v>3.5748487055726752</c:v>
                </c:pt>
                <c:pt idx="228">
                  <c:v>3.5536714336068167</c:v>
                </c:pt>
                <c:pt idx="229">
                  <c:v>3.5224644992236849</c:v>
                </c:pt>
                <c:pt idx="230">
                  <c:v>3.5020267807818426</c:v>
                </c:pt>
                <c:pt idx="231">
                  <c:v>3.4818780478138738</c:v>
                </c:pt>
              </c:numCache>
            </c:numRef>
          </c:yVal>
          <c:smooth val="1"/>
          <c:extLst>
            <c:ext xmlns:c16="http://schemas.microsoft.com/office/drawing/2014/chart" uri="{C3380CC4-5D6E-409C-BE32-E72D297353CC}">
              <c16:uniqueId val="{00000002-F183-1245-9D15-A8D18469F876}"/>
            </c:ext>
          </c:extLst>
        </c:ser>
        <c:dLbls>
          <c:showLegendKey val="0"/>
          <c:showVal val="0"/>
          <c:showCatName val="0"/>
          <c:showSerName val="0"/>
          <c:showPercent val="0"/>
          <c:showBubbleSize val="0"/>
        </c:dLbls>
        <c:axId val="-2134594208"/>
        <c:axId val="-2138037408"/>
      </c:scatterChart>
      <c:valAx>
        <c:axId val="-2134614848"/>
        <c:scaling>
          <c:orientation val="minMax"/>
        </c:scaling>
        <c:delete val="0"/>
        <c:axPos val="b"/>
        <c:title>
          <c:tx>
            <c:rich>
              <a:bodyPr/>
              <a:lstStyle/>
              <a:p>
                <a:pPr>
                  <a:defRPr sz="1400"/>
                </a:pPr>
                <a:r>
                  <a:rPr lang="fr-FR" sz="1400"/>
                  <a:t>Time</a:t>
                </a:r>
                <a:r>
                  <a:rPr lang="fr-FR" sz="1400" baseline="0"/>
                  <a:t> (s)</a:t>
                </a:r>
                <a:endParaRPr lang="fr-FR" sz="1400"/>
              </a:p>
            </c:rich>
          </c:tx>
          <c:layout>
            <c:manualLayout>
              <c:xMode val="edge"/>
              <c:yMode val="edge"/>
              <c:x val="0.88142829645599996"/>
              <c:y val="0.94284033823562796"/>
            </c:manualLayout>
          </c:layout>
          <c:overlay val="0"/>
        </c:title>
        <c:numFmt formatCode="General" sourceLinked="1"/>
        <c:majorTickMark val="out"/>
        <c:minorTickMark val="none"/>
        <c:tickLblPos val="nextTo"/>
        <c:txPr>
          <a:bodyPr/>
          <a:lstStyle/>
          <a:p>
            <a:pPr>
              <a:defRPr sz="1400"/>
            </a:pPr>
            <a:endParaRPr lang="fr-FR"/>
          </a:p>
        </c:txPr>
        <c:crossAx val="2119109552"/>
        <c:crosses val="autoZero"/>
        <c:crossBetween val="midCat"/>
      </c:valAx>
      <c:valAx>
        <c:axId val="2119109552"/>
        <c:scaling>
          <c:orientation val="minMax"/>
        </c:scaling>
        <c:delete val="0"/>
        <c:axPos val="l"/>
        <c:majorGridlines>
          <c:spPr>
            <a:ln>
              <a:prstDash val="sysDot"/>
            </a:ln>
          </c:spPr>
        </c:majorGridlines>
        <c:title>
          <c:tx>
            <c:rich>
              <a:bodyPr rot="-5400000" vert="horz"/>
              <a:lstStyle/>
              <a:p>
                <a:pPr>
                  <a:defRPr sz="1400"/>
                </a:pPr>
                <a:r>
                  <a:rPr lang="fr-FR" sz="1400"/>
                  <a:t>FORCE (N/kg) and</a:t>
                </a:r>
                <a:r>
                  <a:rPr lang="fr-FR" sz="1400" baseline="0"/>
                  <a:t> spee</a:t>
                </a:r>
                <a:r>
                  <a:rPr lang="fr-FR" sz="1400"/>
                  <a:t> (m/s)</a:t>
                </a:r>
              </a:p>
            </c:rich>
          </c:tx>
          <c:overlay val="0"/>
        </c:title>
        <c:numFmt formatCode="0" sourceLinked="0"/>
        <c:majorTickMark val="out"/>
        <c:minorTickMark val="none"/>
        <c:tickLblPos val="nextTo"/>
        <c:txPr>
          <a:bodyPr/>
          <a:lstStyle/>
          <a:p>
            <a:pPr>
              <a:defRPr sz="1400"/>
            </a:pPr>
            <a:endParaRPr lang="fr-FR"/>
          </a:p>
        </c:txPr>
        <c:crossAx val="-2134614848"/>
        <c:crosses val="autoZero"/>
        <c:crossBetween val="midCat"/>
      </c:valAx>
      <c:valAx>
        <c:axId val="-2138037408"/>
        <c:scaling>
          <c:orientation val="minMax"/>
        </c:scaling>
        <c:delete val="0"/>
        <c:axPos val="r"/>
        <c:title>
          <c:tx>
            <c:rich>
              <a:bodyPr rot="-5400000" vert="horz"/>
              <a:lstStyle/>
              <a:p>
                <a:pPr>
                  <a:defRPr sz="1400"/>
                </a:pPr>
                <a:r>
                  <a:rPr lang="fr-FR" sz="1400"/>
                  <a:t>Power (W/kg)</a:t>
                </a:r>
              </a:p>
            </c:rich>
          </c:tx>
          <c:overlay val="0"/>
        </c:title>
        <c:numFmt formatCode="0.00" sourceLinked="1"/>
        <c:majorTickMark val="out"/>
        <c:minorTickMark val="none"/>
        <c:tickLblPos val="nextTo"/>
        <c:txPr>
          <a:bodyPr/>
          <a:lstStyle/>
          <a:p>
            <a:pPr>
              <a:defRPr sz="1400"/>
            </a:pPr>
            <a:endParaRPr lang="fr-FR"/>
          </a:p>
        </c:txPr>
        <c:crossAx val="-2134594208"/>
        <c:crosses val="max"/>
        <c:crossBetween val="midCat"/>
      </c:valAx>
      <c:valAx>
        <c:axId val="-2134594208"/>
        <c:scaling>
          <c:orientation val="minMax"/>
        </c:scaling>
        <c:delete val="1"/>
        <c:axPos val="b"/>
        <c:numFmt formatCode="General" sourceLinked="1"/>
        <c:majorTickMark val="out"/>
        <c:minorTickMark val="none"/>
        <c:tickLblPos val="nextTo"/>
        <c:crossAx val="-2138037408"/>
        <c:crosses val="autoZero"/>
        <c:crossBetween val="midCat"/>
      </c:valAx>
    </c:plotArea>
    <c:legend>
      <c:legendPos val="r"/>
      <c:layout>
        <c:manualLayout>
          <c:xMode val="edge"/>
          <c:yMode val="edge"/>
          <c:x val="0.63579906453340596"/>
          <c:y val="0.32032055151119498"/>
          <c:w val="0.21232331375998201"/>
          <c:h val="0.24262597054391499"/>
        </c:manualLayout>
      </c:layout>
      <c:overlay val="0"/>
      <c:txPr>
        <a:bodyPr/>
        <a:lstStyle/>
        <a:p>
          <a:pPr>
            <a:defRPr sz="1600" b="1"/>
          </a:pPr>
          <a:endParaRPr lang="fr-FR"/>
        </a:p>
      </c:txPr>
    </c:legend>
    <c:plotVisOnly val="1"/>
    <c:dispBlanksAs val="gap"/>
    <c:showDLblsOverMax val="0"/>
  </c:chart>
  <c:printSettings>
    <c:headerFooter/>
    <c:pageMargins b="1" l="0.75" r="0.75" t="1" header="0.5" footer="0.5"/>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18"/>
    </mc:Choice>
    <mc:Fallback>
      <c:style val="18"/>
    </mc:Fallback>
  </mc:AlternateContent>
  <c:chart>
    <c:autoTitleDeleted val="1"/>
    <c:plotArea>
      <c:layout>
        <c:manualLayout>
          <c:layoutTarget val="inner"/>
          <c:xMode val="edge"/>
          <c:yMode val="edge"/>
          <c:x val="0.12601388948199499"/>
          <c:y val="2.0948053646625601E-2"/>
          <c:w val="0.80355291570562104"/>
          <c:h val="0.82900884738847003"/>
        </c:manualLayout>
      </c:layout>
      <c:scatterChart>
        <c:scatterStyle val="smoothMarker"/>
        <c:varyColors val="0"/>
        <c:ser>
          <c:idx val="1"/>
          <c:order val="0"/>
          <c:tx>
            <c:v>RATIO OF FORCES</c:v>
          </c:tx>
          <c:marker>
            <c:symbol val="none"/>
          </c:marker>
          <c:xVal>
            <c:numRef>
              <c:f>'From speed-time curves'!$D$26:$D$299</c:f>
              <c:numCache>
                <c:formatCode>0.00</c:formatCode>
                <c:ptCount val="274"/>
                <c:pt idx="0">
                  <c:v>2.983695634217995</c:v>
                </c:pt>
                <c:pt idx="1">
                  <c:v>3.0765047429093739</c:v>
                </c:pt>
                <c:pt idx="2">
                  <c:v>3.1679296665858696</c:v>
                </c:pt>
                <c:pt idx="3">
                  <c:v>3.3025167800306079</c:v>
                </c:pt>
                <c:pt idx="4">
                  <c:v>3.3905708872066831</c:v>
                </c:pt>
                <c:pt idx="5">
                  <c:v>3.4773117269958536</c:v>
                </c:pt>
                <c:pt idx="6">
                  <c:v>3.5627588858919808</c:v>
                </c:pt>
                <c:pt idx="7">
                  <c:v>3.6469316582696294</c:v>
                </c:pt>
                <c:pt idx="8">
                  <c:v>3.7298490507408322</c:v>
                </c:pt>
                <c:pt idx="9">
                  <c:v>3.8115297864468731</c:v>
                </c:pt>
                <c:pt idx="10">
                  <c:v>3.9317724292694982</c:v>
                </c:pt>
                <c:pt idx="11">
                  <c:v>4.0104416145075437</c:v>
                </c:pt>
                <c:pt idx="12">
                  <c:v>4.0879375021148396</c:v>
                </c:pt>
                <c:pt idx="13">
                  <c:v>4.1642775910311061</c:v>
                </c:pt>
                <c:pt idx="14">
                  <c:v>4.2394791192112278</c:v>
                </c:pt>
                <c:pt idx="15">
                  <c:v>4.3135590675176605</c:v>
                </c:pt>
                <c:pt idx="16">
                  <c:v>4.3865341635547974</c:v>
                </c:pt>
                <c:pt idx="17">
                  <c:v>4.4584208854461362</c:v>
                </c:pt>
                <c:pt idx="18">
                  <c:v>4.5642457087579364</c:v>
                </c:pt>
                <c:pt idx="19">
                  <c:v>4.6334819832814436</c:v>
                </c:pt>
                <c:pt idx="20">
                  <c:v>4.701685645650465</c:v>
                </c:pt>
                <c:pt idx="21">
                  <c:v>4.7688720965761018</c:v>
                </c:pt>
                <c:pt idx="22">
                  <c:v>4.8350565070782734</c:v>
                </c:pt>
                <c:pt idx="23">
                  <c:v>4.9002538219114138</c:v>
                </c:pt>
                <c:pt idx="24">
                  <c:v>4.9644787629390619</c:v>
                </c:pt>
                <c:pt idx="25">
                  <c:v>5.0590246381388653</c:v>
                </c:pt>
                <c:pt idx="26">
                  <c:v>5.1208816199465463</c:v>
                </c:pt>
                <c:pt idx="27">
                  <c:v>5.1818160467540615</c:v>
                </c:pt>
                <c:pt idx="28">
                  <c:v>5.241841677844576</c:v>
                </c:pt>
                <c:pt idx="29">
                  <c:v>5.3009720672908598</c:v>
                </c:pt>
                <c:pt idx="30">
                  <c:v>5.3592205670158677</c:v>
                </c:pt>
                <c:pt idx="31">
                  <c:v>5.4166003298076637</c:v>
                </c:pt>
                <c:pt idx="32">
                  <c:v>5.4731243122893822</c:v>
                </c:pt>
                <c:pt idx="33">
                  <c:v>5.5563335657040627</c:v>
                </c:pt>
                <c:pt idx="34">
                  <c:v>5.6107735215860641</c:v>
                </c:pt>
                <c:pt idx="35">
                  <c:v>5.6644015423874983</c:v>
                </c:pt>
                <c:pt idx="36">
                  <c:v>5.717229737570328</c:v>
                </c:pt>
                <c:pt idx="37">
                  <c:v>5.7692700359920916</c:v>
                </c:pt>
                <c:pt idx="38">
                  <c:v>5.8205341885994937</c:v>
                </c:pt>
                <c:pt idx="39">
                  <c:v>5.8710337710818266</c:v>
                </c:pt>
                <c:pt idx="40">
                  <c:v>5.9453744734105598</c:v>
                </c:pt>
                <c:pt idx="41">
                  <c:v>5.994012147574562</c:v>
                </c:pt>
                <c:pt idx="42">
                  <c:v>6.0419244237610856</c:v>
                </c:pt>
                <c:pt idx="43">
                  <c:v>6.0891221207897921</c:v>
                </c:pt>
                <c:pt idx="44">
                  <c:v>6.1356158961249792</c:v>
                </c:pt>
                <c:pt idx="45">
                  <c:v>6.181416248282078</c:v>
                </c:pt>
                <c:pt idx="46">
                  <c:v>6.2265335191982718</c:v>
                </c:pt>
                <c:pt idx="47">
                  <c:v>6.2709778965677518</c:v>
                </c:pt>
                <c:pt idx="48">
                  <c:v>6.3364046994401599</c:v>
                </c:pt>
                <c:pt idx="49">
                  <c:v>6.379210422550349</c:v>
                </c:pt>
                <c:pt idx="50">
                  <c:v>6.421377727284197</c:v>
                </c:pt>
                <c:pt idx="51">
                  <c:v>6.4629161352195137</c:v>
                </c:pt>
                <c:pt idx="52">
                  <c:v>6.5038350259262208</c:v>
                </c:pt>
                <c:pt idx="53">
                  <c:v>6.5441436390843082</c:v>
                </c:pt>
                <c:pt idx="54">
                  <c:v>6.5838510765701903</c:v>
                </c:pt>
                <c:pt idx="55">
                  <c:v>6.6423046051990191</c:v>
                </c:pt>
                <c:pt idx="56">
                  <c:v>6.6805480383403051</c:v>
                </c:pt>
                <c:pt idx="57">
                  <c:v>6.7182210965710016</c:v>
                </c:pt>
                <c:pt idx="58">
                  <c:v>6.7553322866466949</c:v>
                </c:pt>
                <c:pt idx="59">
                  <c:v>6.7918899884504782</c:v>
                </c:pt>
                <c:pt idx="60">
                  <c:v>6.8279024568851572</c:v>
                </c:pt>
                <c:pt idx="61">
                  <c:v>6.8633778237372542</c:v>
                </c:pt>
                <c:pt idx="62">
                  <c:v>6.8983240995131991</c:v>
                </c:pt>
                <c:pt idx="63">
                  <c:v>6.949768696819846</c:v>
                </c:pt>
                <c:pt idx="64">
                  <c:v>6.9834265112192115</c:v>
                </c:pt>
                <c:pt idx="65">
                  <c:v>7.0165823421065916</c:v>
                </c:pt>
                <c:pt idx="66">
                  <c:v>7.0492436762261699</c:v>
                </c:pt>
                <c:pt idx="67">
                  <c:v>7.0814178886624166</c:v>
                </c:pt>
                <c:pt idx="68">
                  <c:v>7.1131122445054054</c:v>
                </c:pt>
                <c:pt idx="69">
                  <c:v>7.1443339004913131</c:v>
                </c:pt>
                <c:pt idx="70">
                  <c:v>7.1902954653155469</c:v>
                </c:pt>
                <c:pt idx="71">
                  <c:v>7.2203659858239977</c:v>
                </c:pt>
                <c:pt idx="72">
                  <c:v>7.2499880248798805</c:v>
                </c:pt>
                <c:pt idx="73">
                  <c:v>7.2791682712803913</c:v>
                </c:pt>
                <c:pt idx="74">
                  <c:v>7.307913314063847</c:v>
                </c:pt>
                <c:pt idx="75">
                  <c:v>7.3362296439975179</c:v>
                </c:pt>
                <c:pt idx="76">
                  <c:v>7.3641236550432776</c:v>
                </c:pt>
                <c:pt idx="77">
                  <c:v>7.3916016458013853</c:v>
                </c:pt>
                <c:pt idx="78">
                  <c:v>7.432052141253596</c:v>
                </c:pt>
                <c:pt idx="79">
                  <c:v>7.4585170246344026</c:v>
                </c:pt>
                <c:pt idx="80">
                  <c:v>7.4845872021990134</c:v>
                </c:pt>
                <c:pt idx="81">
                  <c:v>7.5102685607174227</c:v>
                </c:pt>
                <c:pt idx="82">
                  <c:v>7.5355668991624327</c:v>
                </c:pt>
                <c:pt idx="83">
                  <c:v>7.5604879300190966</c:v>
                </c:pt>
                <c:pt idx="84">
                  <c:v>7.5850372805746167</c:v>
                </c:pt>
                <c:pt idx="85">
                  <c:v>7.6211765093028969</c:v>
                </c:pt>
                <c:pt idx="86">
                  <c:v>7.6448207307907685</c:v>
                </c:pt>
                <c:pt idx="87">
                  <c:v>7.668112314724703</c:v>
                </c:pt>
                <c:pt idx="88">
                  <c:v>7.6910565204550441</c:v>
                </c:pt>
                <c:pt idx="89">
                  <c:v>7.7136585288924886</c:v>
                </c:pt>
                <c:pt idx="90">
                  <c:v>7.735923443677958</c:v>
                </c:pt>
                <c:pt idx="91">
                  <c:v>7.7578562923350241</c:v>
                </c:pt>
                <c:pt idx="92">
                  <c:v>7.7794620274051498</c:v>
                </c:pt>
                <c:pt idx="93">
                  <c:v>7.8112679442165138</c:v>
                </c:pt>
                <c:pt idx="94">
                  <c:v>7.8320770806639723</c:v>
                </c:pt>
                <c:pt idx="95">
                  <c:v>7.8525758629312294</c:v>
                </c:pt>
                <c:pt idx="96">
                  <c:v>7.8727689197407393</c:v>
                </c:pt>
                <c:pt idx="97">
                  <c:v>7.8926608107806988</c:v>
                </c:pt>
                <c:pt idx="98">
                  <c:v>7.9122560277346405</c:v>
                </c:pt>
                <c:pt idx="99">
                  <c:v>7.9315589952956769</c:v>
                </c:pt>
                <c:pt idx="100">
                  <c:v>7.9599749958837664</c:v>
                </c:pt>
                <c:pt idx="101">
                  <c:v>7.9785662673454754</c:v>
                </c:pt>
                <c:pt idx="102">
                  <c:v>7.9968802625815254</c:v>
                </c:pt>
                <c:pt idx="103">
                  <c:v>8.0149211169790746</c:v>
                </c:pt>
                <c:pt idx="104">
                  <c:v>8.0326929042487851</c:v>
                </c:pt>
                <c:pt idx="105">
                  <c:v>8.0501996373446847</c:v>
                </c:pt>
                <c:pt idx="106">
                  <c:v>8.0674452693703049</c:v>
                </c:pt>
                <c:pt idx="107">
                  <c:v>8.0844336944713202</c:v>
                </c:pt>
                <c:pt idx="108">
                  <c:v>8.109442444868618</c:v>
                </c:pt>
                <c:pt idx="109">
                  <c:v>8.1258045105334542</c:v>
                </c:pt>
                <c:pt idx="110">
                  <c:v>8.1419225470676881</c:v>
                </c:pt>
                <c:pt idx="111">
                  <c:v>8.157800194000572</c:v>
                </c:pt>
                <c:pt idx="112">
                  <c:v>8.1734410365802432</c:v>
                </c:pt>
                <c:pt idx="113">
                  <c:v>8.1888486065832833</c:v>
                </c:pt>
                <c:pt idx="114">
                  <c:v>8.2040263831122306</c:v>
                </c:pt>
                <c:pt idx="115">
                  <c:v>8.2263696681749359</c:v>
                </c:pt>
                <c:pt idx="116">
                  <c:v>8.2409878434758355</c:v>
                </c:pt>
                <c:pt idx="117">
                  <c:v>8.2553879985901197</c:v>
                </c:pt>
                <c:pt idx="118">
                  <c:v>8.2695733851412498</c:v>
                </c:pt>
                <c:pt idx="119">
                  <c:v>8.2835472062569266</c:v>
                </c:pt>
                <c:pt idx="120">
                  <c:v>8.2973126172923699</c:v>
                </c:pt>
                <c:pt idx="121">
                  <c:v>8.3108727265428062</c:v>
                </c:pt>
                <c:pt idx="122">
                  <c:v>8.3242305959453518</c:v>
                </c:pt>
                <c:pt idx="123">
                  <c:v>8.3438947861066914</c:v>
                </c:pt>
                <c:pt idx="124">
                  <c:v>8.3567601538501517</c:v>
                </c:pt>
                <c:pt idx="125">
                  <c:v>8.3694336433448857</c:v>
                </c:pt>
                <c:pt idx="126">
                  <c:v>8.3819181163250533</c:v>
                </c:pt>
                <c:pt idx="127">
                  <c:v>8.3942163918439849</c:v>
                </c:pt>
                <c:pt idx="128">
                  <c:v>8.4063312469107423</c:v>
                </c:pt>
                <c:pt idx="129">
                  <c:v>8.4182654171171727</c:v>
                </c:pt>
                <c:pt idx="130">
                  <c:v>8.4358337721657932</c:v>
                </c:pt>
                <c:pt idx="131">
                  <c:v>8.4473279321842689</c:v>
                </c:pt>
                <c:pt idx="132">
                  <c:v>8.458650664588788</c:v>
                </c:pt>
                <c:pt idx="133">
                  <c:v>8.4698045261061434</c:v>
                </c:pt>
                <c:pt idx="134">
                  <c:v>8.4807920353312696</c:v>
                </c:pt>
                <c:pt idx="135">
                  <c:v>8.4916156732959696</c:v>
                </c:pt>
                <c:pt idx="136">
                  <c:v>8.5022778840291355</c:v>
                </c:pt>
                <c:pt idx="137">
                  <c:v>8.5127810751086201</c:v>
                </c:pt>
                <c:pt idx="138">
                  <c:v>8.5282428782198654</c:v>
                </c:pt>
                <c:pt idx="139">
                  <c:v>8.5383588189919521</c:v>
                </c:pt>
                <c:pt idx="140">
                  <c:v>8.5483238873569469</c:v>
                </c:pt>
                <c:pt idx="141">
                  <c:v>8.5581403334746486</c:v>
                </c:pt>
                <c:pt idx="142">
                  <c:v>8.5678103739452407</c:v>
                </c:pt>
                <c:pt idx="143">
                  <c:v>8.5773361923098204</c:v>
                </c:pt>
                <c:pt idx="144">
                  <c:v>8.5867199395434426</c:v>
                </c:pt>
                <c:pt idx="145">
                  <c:v>8.6005338034514658</c:v>
                </c:pt>
                <c:pt idx="146">
                  <c:v>8.6095715740220644</c:v>
                </c:pt>
                <c:pt idx="147">
                  <c:v>8.6184745523640967</c:v>
                </c:pt>
                <c:pt idx="148">
                  <c:v>8.6272447488123838</c:v>
                </c:pt>
                <c:pt idx="149">
                  <c:v>8.6358841437189646</c:v>
                </c:pt>
                <c:pt idx="150">
                  <c:v>8.6443946879002649</c:v>
                </c:pt>
                <c:pt idx="151">
                  <c:v>8.6527783030776106</c:v>
                </c:pt>
                <c:pt idx="152">
                  <c:v>8.6610368823111497</c:v>
                </c:pt>
                <c:pt idx="153">
                  <c:v>8.673194380458261</c:v>
                </c:pt>
                <c:pt idx="154">
                  <c:v>8.681148467721437</c:v>
                </c:pt>
                <c:pt idx="155">
                  <c:v>8.6889839251588139</c:v>
                </c:pt>
                <c:pt idx="156">
                  <c:v>8.6967025220539185</c:v>
                </c:pt>
                <c:pt idx="157">
                  <c:v>8.7043060013026103</c:v>
                </c:pt>
                <c:pt idx="158">
                  <c:v>8.7117960798066392</c:v>
                </c:pt>
                <c:pt idx="159">
                  <c:v>8.719174448861331</c:v>
                </c:pt>
                <c:pt idx="160">
                  <c:v>8.7300361849510928</c:v>
                </c:pt>
                <c:pt idx="161">
                  <c:v>8.7371425151879691</c:v>
                </c:pt>
                <c:pt idx="162">
                  <c:v>8.7441428593210748</c:v>
                </c:pt>
                <c:pt idx="163">
                  <c:v>8.7510387980613817</c:v>
                </c:pt>
                <c:pt idx="164">
                  <c:v>8.7578318885446329</c:v>
                </c:pt>
                <c:pt idx="165">
                  <c:v>8.7645236646829439</c:v>
                </c:pt>
                <c:pt idx="166">
                  <c:v>8.7711156375111656</c:v>
                </c:pt>
                <c:pt idx="167">
                  <c:v>8.7776092955280962</c:v>
                </c:pt>
                <c:pt idx="168">
                  <c:v>8.7871686438223104</c:v>
                </c:pt>
                <c:pt idx="169">
                  <c:v>8.7934228821196356</c:v>
                </c:pt>
                <c:pt idx="170">
                  <c:v>8.7995838426875128</c:v>
                </c:pt>
                <c:pt idx="171">
                  <c:v>8.8056529167001223</c:v>
                </c:pt>
                <c:pt idx="172">
                  <c:v>8.8116314745832138</c:v>
                </c:pt>
                <c:pt idx="173">
                  <c:v>8.8175208663235747</c:v>
                </c:pt>
                <c:pt idx="174">
                  <c:v>8.8233224217738488</c:v>
                </c:pt>
                <c:pt idx="175">
                  <c:v>8.8318629222210205</c:v>
                </c:pt>
                <c:pt idx="176">
                  <c:v>8.8374505756186217</c:v>
                </c:pt>
                <c:pt idx="177">
                  <c:v>8.8429548929492103</c:v>
                </c:pt>
                <c:pt idx="178">
                  <c:v>8.848377117113797</c:v>
                </c:pt>
                <c:pt idx="179">
                  <c:v>8.853718472476368</c:v>
                </c:pt>
                <c:pt idx="180">
                  <c:v>8.8589801651403501</c:v>
                </c:pt>
                <c:pt idx="181">
                  <c:v>8.8641633832209532</c:v>
                </c:pt>
                <c:pt idx="182">
                  <c:v>8.869269297113453</c:v>
                </c:pt>
                <c:pt idx="183">
                  <c:v>8.8767857399460475</c:v>
                </c:pt>
                <c:pt idx="184">
                  <c:v>8.8817033999346169</c:v>
                </c:pt>
                <c:pt idx="185">
                  <c:v>8.8865477163542135</c:v>
                </c:pt>
                <c:pt idx="186">
                  <c:v>8.8913197830745112</c:v>
                </c:pt>
                <c:pt idx="187">
                  <c:v>8.896020677650851</c:v>
                </c:pt>
                <c:pt idx="188">
                  <c:v>8.9006514615675716</c:v>
                </c:pt>
                <c:pt idx="189">
                  <c:v>8.9052131804776877</c:v>
                </c:pt>
                <c:pt idx="190">
                  <c:v>8.9119285109999336</c:v>
                </c:pt>
                <c:pt idx="191">
                  <c:v>8.9163220403534815</c:v>
                </c:pt>
                <c:pt idx="192">
                  <c:v>8.9206500431915874</c:v>
                </c:pt>
                <c:pt idx="193">
                  <c:v>8.9249134967978652</c:v>
                </c:pt>
                <c:pt idx="194">
                  <c:v>8.929113363880397</c:v>
                </c:pt>
                <c:pt idx="195">
                  <c:v>8.9332505927891344</c:v>
                </c:pt>
                <c:pt idx="196">
                  <c:v>8.9373261177300236</c:v>
                </c:pt>
                <c:pt idx="197">
                  <c:v>8.9413408589759662</c:v>
                </c:pt>
                <c:pt idx="198">
                  <c:v>8.9472509807872882</c:v>
                </c:pt>
                <c:pt idx="199">
                  <c:v>8.9511176994208785</c:v>
                </c:pt>
                <c:pt idx="200">
                  <c:v>8.9549267485642119</c:v>
                </c:pt>
                <c:pt idx="201">
                  <c:v>8.9586789883186881</c:v>
                </c:pt>
                <c:pt idx="202">
                  <c:v>8.9623752659578759</c:v>
                </c:pt>
                <c:pt idx="203">
                  <c:v>8.9660164161188316</c:v>
                </c:pt>
                <c:pt idx="204">
                  <c:v>8.9696032609905689</c:v>
                </c:pt>
                <c:pt idx="205">
                  <c:v>8.9748834742874291</c:v>
                </c:pt>
                <c:pt idx="206">
                  <c:v>8.9783380729904874</c:v>
                </c:pt>
                <c:pt idx="207">
                  <c:v>8.9817411486930023</c:v>
                </c:pt>
              </c:numCache>
            </c:numRef>
          </c:xVal>
          <c:yVal>
            <c:numRef>
              <c:f>'From speed-time curves'!$O$26:$O$299</c:f>
              <c:numCache>
                <c:formatCode>0%</c:formatCode>
                <c:ptCount val="274"/>
                <c:pt idx="0">
                  <c:v>0.43203992691150217</c:v>
                </c:pt>
                <c:pt idx="1">
                  <c:v>0.42691935598910985</c:v>
                </c:pt>
                <c:pt idx="2">
                  <c:v>0.42183814855931656</c:v>
                </c:pt>
                <c:pt idx="3">
                  <c:v>0.41429154362528531</c:v>
                </c:pt>
                <c:pt idx="4">
                  <c:v>0.40931147907544901</c:v>
                </c:pt>
                <c:pt idx="5">
                  <c:v>0.40437286202560535</c:v>
                </c:pt>
                <c:pt idx="6">
                  <c:v>0.39947620079054263</c:v>
                </c:pt>
                <c:pt idx="7">
                  <c:v>0.39462196630795832</c:v>
                </c:pt>
                <c:pt idx="8">
                  <c:v>0.38981059292224718</c:v>
                </c:pt>
                <c:pt idx="9">
                  <c:v>0.38504247919518125</c:v>
                </c:pt>
                <c:pt idx="10">
                  <c:v>0.3779722065225215</c:v>
                </c:pt>
                <c:pt idx="11">
                  <c:v>0.37331375840821335</c:v>
                </c:pt>
                <c:pt idx="12">
                  <c:v>0.36869969534966524</c:v>
                </c:pt>
                <c:pt idx="13">
                  <c:v>0.36413026547611826</c:v>
                </c:pt>
                <c:pt idx="14">
                  <c:v>0.35960568593039849</c:v>
                </c:pt>
                <c:pt idx="15">
                  <c:v>0.35512614377858398</c:v>
                </c:pt>
                <c:pt idx="16">
                  <c:v>0.35069179692468899</c:v>
                </c:pt>
                <c:pt idx="17">
                  <c:v>0.3463027750280438</c:v>
                </c:pt>
                <c:pt idx="18">
                  <c:v>0.33980444308374103</c:v>
                </c:pt>
                <c:pt idx="19">
                  <c:v>0.33552912376198213</c:v>
                </c:pt>
                <c:pt idx="20">
                  <c:v>0.33129937401129689</c:v>
                </c:pt>
                <c:pt idx="21">
                  <c:v>0.32711520770982649</c:v>
                </c:pt>
                <c:pt idx="22">
                  <c:v>0.3229766154941025</c:v>
                </c:pt>
                <c:pt idx="23">
                  <c:v>0.31888356564680259</c:v>
                </c:pt>
                <c:pt idx="24">
                  <c:v>0.31483600497409236</c:v>
                </c:pt>
                <c:pt idx="25">
                  <c:v>0.30884978929418305</c:v>
                </c:pt>
                <c:pt idx="26">
                  <c:v>0.30491558567237409</c:v>
                </c:pt>
                <c:pt idx="27">
                  <c:v>0.30102652830049037</c:v>
                </c:pt>
                <c:pt idx="28">
                  <c:v>0.2971824778612398</c:v>
                </c:pt>
                <c:pt idx="29">
                  <c:v>0.29338327815139276</c:v>
                </c:pt>
                <c:pt idx="30">
                  <c:v>0.28962875686670247</c:v>
                </c:pt>
                <c:pt idx="31">
                  <c:v>0.28591872636986743</c:v>
                </c:pt>
                <c:pt idx="32">
                  <c:v>0.28225298444105973</c:v>
                </c:pt>
                <c:pt idx="33">
                  <c:v>0.27683693634967071</c:v>
                </c:pt>
                <c:pt idx="34">
                  <c:v>0.27328094199354586</c:v>
                </c:pt>
                <c:pt idx="35">
                  <c:v>0.26976842401235851</c:v>
                </c:pt>
                <c:pt idx="36">
                  <c:v>0.26629912336764078</c:v>
                </c:pt>
                <c:pt idx="37">
                  <c:v>0.26287277024031525</c:v>
                </c:pt>
                <c:pt idx="38">
                  <c:v>0.25948908466120046</c:v>
                </c:pt>
                <c:pt idx="39">
                  <c:v>0.25614777712267001</c:v>
                </c:pt>
                <c:pt idx="40">
                  <c:v>0.25121461947017792</c:v>
                </c:pt>
                <c:pt idx="41">
                  <c:v>0.24797793314016225</c:v>
                </c:pt>
                <c:pt idx="42">
                  <c:v>0.24478254484960196</c:v>
                </c:pt>
                <c:pt idx="43">
                  <c:v>0.24162812923545168</c:v>
                </c:pt>
                <c:pt idx="44">
                  <c:v>0.23851435442740454</c:v>
                </c:pt>
                <c:pt idx="45">
                  <c:v>0.23544088253981552</c:v>
                </c:pt>
                <c:pt idx="46">
                  <c:v>0.2324073701459789</c:v>
                </c:pt>
                <c:pt idx="47">
                  <c:v>0.22941346873503807</c:v>
                </c:pt>
                <c:pt idx="48">
                  <c:v>0.22499611351915857</c:v>
                </c:pt>
                <c:pt idx="49">
                  <c:v>0.22209968538931871</c:v>
                </c:pt>
                <c:pt idx="50">
                  <c:v>0.21924161461661404</c:v>
                </c:pt>
                <c:pt idx="51">
                  <c:v>0.21642153501567343</c:v>
                </c:pt>
                <c:pt idx="52">
                  <c:v>0.21363907753364772</c:v>
                </c:pt>
                <c:pt idx="53">
                  <c:v>0.21089387060215428</c:v>
                </c:pt>
                <c:pt idx="54">
                  <c:v>0.20818554047441148</c:v>
                </c:pt>
                <c:pt idx="55">
                  <c:v>0.20419136722822789</c:v>
                </c:pt>
                <c:pt idx="56">
                  <c:v>0.2015735825458696</c:v>
                </c:pt>
                <c:pt idx="57">
                  <c:v>0.19899135393186623</c:v>
                </c:pt>
                <c:pt idx="58">
                  <c:v>0.19644430163063573</c:v>
                </c:pt>
                <c:pt idx="59">
                  <c:v>0.193932045314678</c:v>
                </c:pt>
                <c:pt idx="60">
                  <c:v>0.19145420433472254</c:v>
                </c:pt>
                <c:pt idx="61">
                  <c:v>0.18901039795792421</c:v>
                </c:pt>
                <c:pt idx="62">
                  <c:v>0.18660024559448257</c:v>
                </c:pt>
                <c:pt idx="63">
                  <c:v>0.18304728671688089</c:v>
                </c:pt>
                <c:pt idx="64">
                  <c:v>0.18071960715970539</c:v>
                </c:pt>
                <c:pt idx="65">
                  <c:v>0.17842425369129505</c:v>
                </c:pt>
                <c:pt idx="66">
                  <c:v>0.17616084887809447</c:v>
                </c:pt>
                <c:pt idx="67">
                  <c:v>0.17392901648544143</c:v>
                </c:pt>
                <c:pt idx="68">
                  <c:v>0.17172838163777698</c:v>
                </c:pt>
                <c:pt idx="69">
                  <c:v>0.16955857096993734</c:v>
                </c:pt>
                <c:pt idx="70">
                  <c:v>0.16636083767046719</c:v>
                </c:pt>
                <c:pt idx="71">
                  <c:v>0.16426646515690127</c:v>
                </c:pt>
                <c:pt idx="72">
                  <c:v>0.16220162392590837</c:v>
                </c:pt>
                <c:pt idx="73">
                  <c:v>0.16016594905842002</c:v>
                </c:pt>
                <c:pt idx="74">
                  <c:v>0.15815907783271482</c:v>
                </c:pt>
                <c:pt idx="75">
                  <c:v>0.15618064982539095</c:v>
                </c:pt>
                <c:pt idx="76">
                  <c:v>0.1542303070056934</c:v>
                </c:pt>
                <c:pt idx="77">
                  <c:v>0.15230769382346596</c:v>
                </c:pt>
                <c:pt idx="78">
                  <c:v>0.14947499567923256</c:v>
                </c:pt>
                <c:pt idx="79">
                  <c:v>0.1476201680603573</c:v>
                </c:pt>
                <c:pt idx="80">
                  <c:v>0.14579184631750161</c:v>
                </c:pt>
                <c:pt idx="81">
                  <c:v>0.14398968699361767</c:v>
                </c:pt>
                <c:pt idx="82">
                  <c:v>0.14221334949338973</c:v>
                </c:pt>
                <c:pt idx="83">
                  <c:v>0.14046249613580711</c:v>
                </c:pt>
                <c:pt idx="84">
                  <c:v>0.13873679220214624</c:v>
                </c:pt>
                <c:pt idx="85">
                  <c:v>0.13619466668137353</c:v>
                </c:pt>
                <c:pt idx="86">
                  <c:v>0.13453039173521472</c:v>
                </c:pt>
                <c:pt idx="87">
                  <c:v>0.13289011861763478</c:v>
                </c:pt>
                <c:pt idx="88">
                  <c:v>0.13127352642100212</c:v>
                </c:pt>
                <c:pt idx="89">
                  <c:v>0.12968029739067749</c:v>
                </c:pt>
                <c:pt idx="90">
                  <c:v>0.12811011694787638</c:v>
                </c:pt>
                <c:pt idx="91">
                  <c:v>0.12656267370932325</c:v>
                </c:pt>
                <c:pt idx="92">
                  <c:v>0.12503765950385434</c:v>
                </c:pt>
                <c:pt idx="93">
                  <c:v>0.12279152644954108</c:v>
                </c:pt>
                <c:pt idx="94">
                  <c:v>0.12132125777365065</c:v>
                </c:pt>
                <c:pt idx="95">
                  <c:v>0.11987236500051544</c:v>
                </c:pt>
                <c:pt idx="96">
                  <c:v>0.11844455454453376</c:v>
                </c:pt>
                <c:pt idx="97">
                  <c:v>0.11703753607546963</c:v>
                </c:pt>
                <c:pt idx="98">
                  <c:v>0.11565102251866147</c:v>
                </c:pt>
                <c:pt idx="99">
                  <c:v>0.1142847300531811</c:v>
                </c:pt>
                <c:pt idx="100">
                  <c:v>0.11227259303951001</c:v>
                </c:pt>
                <c:pt idx="101">
                  <c:v>0.11095563289938291</c:v>
                </c:pt>
                <c:pt idx="102">
                  <c:v>0.10965792602968746</c:v>
                </c:pt>
                <c:pt idx="103">
                  <c:v>0.10837920317902108</c:v>
                </c:pt>
                <c:pt idx="104">
                  <c:v>0.10711919830772584</c:v>
                </c:pt>
                <c:pt idx="105">
                  <c:v>0.10587764857525513</c:v>
                </c:pt>
                <c:pt idx="106">
                  <c:v>0.10465429432622446</c:v>
                </c:pt>
                <c:pt idx="107">
                  <c:v>0.10344887907522854</c:v>
                </c:pt>
                <c:pt idx="108">
                  <c:v>0.10167383851486736</c:v>
                </c:pt>
                <c:pt idx="109">
                  <c:v>0.10051216928793871</c:v>
                </c:pt>
                <c:pt idx="110">
                  <c:v>9.9367566078222405E-2</c:v>
                </c:pt>
                <c:pt idx="111">
                  <c:v>9.8239786448009514E-2</c:v>
                </c:pt>
                <c:pt idx="112">
                  <c:v>9.7128591027295999E-2</c:v>
                </c:pt>
                <c:pt idx="113">
                  <c:v>9.6033743492319787E-2</c:v>
                </c:pt>
                <c:pt idx="114">
                  <c:v>9.4955010543367399E-2</c:v>
                </c:pt>
                <c:pt idx="115">
                  <c:v>9.3366623005556204E-2</c:v>
                </c:pt>
                <c:pt idx="116">
                  <c:v>9.2327175472702305E-2</c:v>
                </c:pt>
                <c:pt idx="117">
                  <c:v>9.1303049455595073E-2</c:v>
                </c:pt>
                <c:pt idx="118">
                  <c:v>9.0294024971178125E-2</c:v>
                </c:pt>
                <c:pt idx="119">
                  <c:v>8.9299884927647677E-2</c:v>
                </c:pt>
                <c:pt idx="120">
                  <c:v>8.8320415098738281E-2</c:v>
                </c:pt>
                <c:pt idx="121">
                  <c:v>8.7355404097631123E-2</c:v>
                </c:pt>
                <c:pt idx="122">
                  <c:v>8.6404643350523239E-2</c:v>
                </c:pt>
                <c:pt idx="123">
                  <c:v>8.5004772051142E-2</c:v>
                </c:pt>
                <c:pt idx="124">
                  <c:v>8.4088742647109416E-2</c:v>
                </c:pt>
                <c:pt idx="125">
                  <c:v>8.3186255252956601E-2</c:v>
                </c:pt>
                <c:pt idx="126">
                  <c:v>8.2297113619026932E-2</c:v>
                </c:pt>
                <c:pt idx="127">
                  <c:v>8.1421124158770522E-2</c:v>
                </c:pt>
                <c:pt idx="128">
                  <c:v>8.0558095920910983E-2</c:v>
                </c:pt>
                <c:pt idx="129">
                  <c:v>7.9707840561502347E-2</c:v>
                </c:pt>
                <c:pt idx="130">
                  <c:v>7.8456001007693635E-2</c:v>
                </c:pt>
                <c:pt idx="131">
                  <c:v>7.7636870697183211E-2</c:v>
                </c:pt>
                <c:pt idx="132">
                  <c:v>7.6829874188883818E-2</c:v>
                </c:pt>
                <c:pt idx="133">
                  <c:v>7.6034834524284528E-2</c:v>
                </c:pt>
                <c:pt idx="134">
                  <c:v>7.5251577197583533E-2</c:v>
                </c:pt>
                <c:pt idx="135">
                  <c:v>7.4479930127569455E-2</c:v>
                </c:pt>
                <c:pt idx="136">
                  <c:v>7.3719723629546111E-2</c:v>
                </c:pt>
                <c:pt idx="137">
                  <c:v>7.2970790387315548E-2</c:v>
                </c:pt>
                <c:pt idx="138">
                  <c:v>7.186816762750195E-2</c:v>
                </c:pt>
                <c:pt idx="139">
                  <c:v>7.114670080775666E-2</c:v>
                </c:pt>
                <c:pt idx="140">
                  <c:v>7.0435939886435053E-2</c:v>
                </c:pt>
                <c:pt idx="141">
                  <c:v>6.9735727861167648E-2</c:v>
                </c:pt>
                <c:pt idx="142">
                  <c:v>6.904590994566244E-2</c:v>
                </c:pt>
                <c:pt idx="143">
                  <c:v>6.8366333542394062E-2</c:v>
                </c:pt>
                <c:pt idx="144">
                  <c:v>6.7696848215443015E-2</c:v>
                </c:pt>
                <c:pt idx="145">
                  <c:v>6.6711217161058323E-2</c:v>
                </c:pt>
                <c:pt idx="146">
                  <c:v>6.6066315310100515E-2</c:v>
                </c:pt>
                <c:pt idx="147">
                  <c:v>6.5430994644087082E-2</c:v>
                </c:pt>
                <c:pt idx="148">
                  <c:v>6.4805114122670135E-2</c:v>
                </c:pt>
                <c:pt idx="149">
                  <c:v>6.4188534720781509E-2</c:v>
                </c:pt>
                <c:pt idx="150">
                  <c:v>6.3581119402642508E-2</c:v>
                </c:pt>
                <c:pt idx="151">
                  <c:v>6.2982733095977753E-2</c:v>
                </c:pt>
                <c:pt idx="152">
                  <c:v>6.2393242666438191E-2</c:v>
                </c:pt>
                <c:pt idx="153">
                  <c:v>6.1525400260856747E-2</c:v>
                </c:pt>
                <c:pt idx="154">
                  <c:v>6.0957579550726025E-2</c:v>
                </c:pt>
                <c:pt idx="155">
                  <c:v>6.0398203644471626E-2</c:v>
                </c:pt>
                <c:pt idx="156">
                  <c:v>5.984714781773149E-2</c:v>
                </c:pt>
                <c:pt idx="157">
                  <c:v>5.9304289147326612E-2</c:v>
                </c:pt>
                <c:pt idx="158">
                  <c:v>5.876950648714091E-2</c:v>
                </c:pt>
                <c:pt idx="159">
                  <c:v>5.824268044423609E-2</c:v>
                </c:pt>
                <c:pt idx="160">
                  <c:v>5.7467103115727142E-2</c:v>
                </c:pt>
                <c:pt idx="161">
                  <c:v>5.6959657564410349E-2</c:v>
                </c:pt>
                <c:pt idx="162">
                  <c:v>5.6459764222108876E-2</c:v>
                </c:pt>
                <c:pt idx="163">
                  <c:v>5.5967311296004463E-2</c:v>
                </c:pt>
                <c:pt idx="164">
                  <c:v>5.5482188619369814E-2</c:v>
                </c:pt>
                <c:pt idx="165">
                  <c:v>5.5004287629250484E-2</c:v>
                </c:pt>
                <c:pt idx="166">
                  <c:v>5.4533501344390896E-2</c:v>
                </c:pt>
                <c:pt idx="167">
                  <c:v>5.4069724343405332E-2</c:v>
                </c:pt>
                <c:pt idx="168">
                  <c:v>5.3386974420277851E-2</c:v>
                </c:pt>
                <c:pt idx="169">
                  <c:v>5.294026945296007E-2</c:v>
                </c:pt>
                <c:pt idx="170">
                  <c:v>5.2500216769229155E-2</c:v>
                </c:pt>
                <c:pt idx="171">
                  <c:v>5.2066717703543187E-2</c:v>
                </c:pt>
                <c:pt idx="172">
                  <c:v>5.1639675034543732E-2</c:v>
                </c:pt>
                <c:pt idx="173">
                  <c:v>5.1218992964814108E-2</c:v>
                </c:pt>
                <c:pt idx="174">
                  <c:v>5.0804577100879864E-2</c:v>
                </c:pt>
                <c:pt idx="175">
                  <c:v>5.0194499356701214E-2</c:v>
                </c:pt>
                <c:pt idx="176">
                  <c:v>4.9795345071537191E-2</c:v>
                </c:pt>
                <c:pt idx="177">
                  <c:v>4.9402137387956013E-2</c:v>
                </c:pt>
                <c:pt idx="178">
                  <c:v>4.9014787989171096E-2</c:v>
                </c:pt>
                <c:pt idx="179">
                  <c:v>4.8633209856622471E-2</c:v>
                </c:pt>
                <c:pt idx="180">
                  <c:v>4.8257317251524538E-2</c:v>
                </c:pt>
                <c:pt idx="181">
                  <c:v>4.7887025696646518E-2</c:v>
                </c:pt>
                <c:pt idx="182">
                  <c:v>4.7522251958324518E-2</c:v>
                </c:pt>
                <c:pt idx="183">
                  <c:v>4.6985258195563949E-2</c:v>
                </c:pt>
                <c:pt idx="184">
                  <c:v>4.6633922852636858E-2</c:v>
                </c:pt>
                <c:pt idx="185">
                  <c:v>4.6287823547200777E-2</c:v>
                </c:pt>
                <c:pt idx="186">
                  <c:v>4.5946882425162656E-2</c:v>
                </c:pt>
                <c:pt idx="187">
                  <c:v>4.5611022781123924E-2</c:v>
                </c:pt>
                <c:pt idx="188">
                  <c:v>4.5280169041854786E-2</c:v>
                </c:pt>
                <c:pt idx="189">
                  <c:v>4.4954246749986715E-2</c:v>
                </c:pt>
                <c:pt idx="190">
                  <c:v>4.4474449603121288E-2</c:v>
                </c:pt>
                <c:pt idx="191">
                  <c:v>4.416053735698771E-2</c:v>
                </c:pt>
                <c:pt idx="192">
                  <c:v>4.3851304514479869E-2</c:v>
                </c:pt>
                <c:pt idx="193">
                  <c:v>4.3546681443547015E-2</c:v>
                </c:pt>
                <c:pt idx="194">
                  <c:v>4.3246599542117341E-2</c:v>
                </c:pt>
                <c:pt idx="195">
                  <c:v>4.2950991223159277E-2</c:v>
                </c:pt>
                <c:pt idx="196">
                  <c:v>4.2659789899945212E-2</c:v>
                </c:pt>
                <c:pt idx="197">
                  <c:v>4.237292997151635E-2</c:v>
                </c:pt>
                <c:pt idx="198">
                  <c:v>4.1950639079147152E-2</c:v>
                </c:pt>
                <c:pt idx="199">
                  <c:v>4.1674351973757753E-2</c:v>
                </c:pt>
                <c:pt idx="200">
                  <c:v>4.1402184217506043E-2</c:v>
                </c:pt>
                <c:pt idx="201">
                  <c:v>4.1134074470792335E-2</c:v>
                </c:pt>
                <c:pt idx="202">
                  <c:v>4.0869962303333944E-2</c:v>
                </c:pt>
                <c:pt idx="203">
                  <c:v>4.0609788180882844E-2</c:v>
                </c:pt>
                <c:pt idx="204">
                  <c:v>4.035349345212777E-2</c:v>
                </c:pt>
                <c:pt idx="205">
                  <c:v>3.9976199060362899E-2</c:v>
                </c:pt>
                <c:pt idx="206">
                  <c:v>3.9729351894582175E-2</c:v>
                </c:pt>
                <c:pt idx="207">
                  <c:v>3.9486185611194435E-2</c:v>
                </c:pt>
              </c:numCache>
            </c:numRef>
          </c:yVal>
          <c:smooth val="1"/>
          <c:extLst>
            <c:ext xmlns:c16="http://schemas.microsoft.com/office/drawing/2014/chart" uri="{C3380CC4-5D6E-409C-BE32-E72D297353CC}">
              <c16:uniqueId val="{00000000-B9AC-F04F-9C75-798948C04AA8}"/>
            </c:ext>
          </c:extLst>
        </c:ser>
        <c:dLbls>
          <c:showLegendKey val="0"/>
          <c:showVal val="0"/>
          <c:showCatName val="0"/>
          <c:showSerName val="0"/>
          <c:showPercent val="0"/>
          <c:showBubbleSize val="0"/>
        </c:dLbls>
        <c:axId val="-2136830272"/>
        <c:axId val="2119110816"/>
      </c:scatterChart>
      <c:valAx>
        <c:axId val="-2136830272"/>
        <c:scaling>
          <c:orientation val="minMax"/>
          <c:min val="2"/>
        </c:scaling>
        <c:delete val="0"/>
        <c:axPos val="b"/>
        <c:title>
          <c:tx>
            <c:rich>
              <a:bodyPr/>
              <a:lstStyle/>
              <a:p>
                <a:pPr>
                  <a:defRPr sz="1400"/>
                </a:pPr>
                <a:r>
                  <a:rPr lang="fr-FR" sz="1400"/>
                  <a:t>Speed (m/s)</a:t>
                </a:r>
              </a:p>
            </c:rich>
          </c:tx>
          <c:layout>
            <c:manualLayout>
              <c:xMode val="edge"/>
              <c:yMode val="edge"/>
              <c:x val="0.88142829645599996"/>
              <c:y val="0.94284033823562796"/>
            </c:manualLayout>
          </c:layout>
          <c:overlay val="0"/>
        </c:title>
        <c:numFmt formatCode="0" sourceLinked="0"/>
        <c:majorTickMark val="out"/>
        <c:minorTickMark val="none"/>
        <c:tickLblPos val="nextTo"/>
        <c:txPr>
          <a:bodyPr/>
          <a:lstStyle/>
          <a:p>
            <a:pPr>
              <a:defRPr sz="1400"/>
            </a:pPr>
            <a:endParaRPr lang="fr-FR"/>
          </a:p>
        </c:txPr>
        <c:crossAx val="2119110816"/>
        <c:crosses val="autoZero"/>
        <c:crossBetween val="midCat"/>
      </c:valAx>
      <c:valAx>
        <c:axId val="2119110816"/>
        <c:scaling>
          <c:orientation val="minMax"/>
        </c:scaling>
        <c:delete val="0"/>
        <c:axPos val="l"/>
        <c:majorGridlines>
          <c:spPr>
            <a:ln>
              <a:prstDash val="sysDot"/>
            </a:ln>
          </c:spPr>
        </c:majorGridlines>
        <c:title>
          <c:tx>
            <c:rich>
              <a:bodyPr rot="-5400000" vert="horz"/>
              <a:lstStyle/>
              <a:p>
                <a:pPr>
                  <a:defRPr sz="1400"/>
                </a:pPr>
                <a:r>
                  <a:rPr lang="fr-FR" sz="1400"/>
                  <a:t>Ratio of Force (%)</a:t>
                </a:r>
              </a:p>
            </c:rich>
          </c:tx>
          <c:layout>
            <c:manualLayout>
              <c:xMode val="edge"/>
              <c:yMode val="edge"/>
              <c:x val="1.33240448665872E-2"/>
              <c:y val="0.26412482325304998"/>
            </c:manualLayout>
          </c:layout>
          <c:overlay val="0"/>
        </c:title>
        <c:numFmt formatCode="0%" sourceLinked="1"/>
        <c:majorTickMark val="out"/>
        <c:minorTickMark val="none"/>
        <c:tickLblPos val="nextTo"/>
        <c:txPr>
          <a:bodyPr/>
          <a:lstStyle/>
          <a:p>
            <a:pPr>
              <a:defRPr sz="1400"/>
            </a:pPr>
            <a:endParaRPr lang="fr-FR"/>
          </a:p>
        </c:txPr>
        <c:crossAx val="-2136830272"/>
        <c:crosses val="autoZero"/>
        <c:crossBetween val="midCat"/>
      </c:valAx>
    </c:plotArea>
    <c:legend>
      <c:legendPos val="r"/>
      <c:layout>
        <c:manualLayout>
          <c:xMode val="edge"/>
          <c:yMode val="edge"/>
          <c:x val="0.73209907857929701"/>
          <c:y val="0.44550993232896102"/>
          <c:w val="0.24666487277150101"/>
          <c:h val="8.9361610099060698E-2"/>
        </c:manualLayout>
      </c:layout>
      <c:overlay val="0"/>
      <c:txPr>
        <a:bodyPr/>
        <a:lstStyle/>
        <a:p>
          <a:pPr>
            <a:defRPr sz="1600" b="1"/>
          </a:pPr>
          <a:endParaRPr lang="fr-FR"/>
        </a:p>
      </c:txPr>
    </c:legend>
    <c:plotVisOnly val="1"/>
    <c:dispBlanksAs val="gap"/>
    <c:showDLblsOverMax val="0"/>
  </c:chart>
  <c:printSettings>
    <c:headerFooter/>
    <c:pageMargins b="1" l="0.75" r="0.75"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rgbClr val="FF0000"/>
                </a:solidFill>
                <a:latin typeface="+mn-lt"/>
                <a:ea typeface="+mn-ea"/>
                <a:cs typeface="+mn-cs"/>
              </a:defRPr>
            </a:pPr>
            <a:r>
              <a:rPr lang="is-IS" b="1">
                <a:solidFill>
                  <a:srgbClr val="FF0000"/>
                </a:solidFill>
              </a:rPr>
              <a:t>Velocity</a:t>
            </a:r>
            <a:r>
              <a:rPr lang="is-IS" b="1" baseline="0">
                <a:solidFill>
                  <a:srgbClr val="FF0000"/>
                </a:solidFill>
              </a:rPr>
              <a:t> </a:t>
            </a:r>
            <a:r>
              <a:rPr lang="is-IS" b="1">
                <a:solidFill>
                  <a:srgbClr val="FF0000"/>
                </a:solidFill>
              </a:rPr>
              <a:t>(t)</a:t>
            </a:r>
          </a:p>
        </c:rich>
      </c:tx>
      <c:layout>
        <c:manualLayout>
          <c:xMode val="edge"/>
          <c:yMode val="edge"/>
          <c:x val="0.43874918380932298"/>
          <c:y val="2.6237267952540701E-2"/>
        </c:manualLayout>
      </c:layout>
      <c:overlay val="0"/>
      <c:spPr>
        <a:solidFill>
          <a:schemeClr val="bg1"/>
        </a:solidFill>
        <a:ln>
          <a:noFill/>
        </a:ln>
        <a:effectLst/>
      </c:spPr>
      <c:txPr>
        <a:bodyPr rot="0" spcFirstLastPara="1" vertOverflow="ellipsis" vert="horz" wrap="square" anchor="ctr" anchorCtr="1"/>
        <a:lstStyle/>
        <a:p>
          <a:pPr>
            <a:defRPr sz="1400" b="1" i="0" u="none" strike="noStrike" kern="1200" spc="0" baseline="0">
              <a:solidFill>
                <a:srgbClr val="FF0000"/>
              </a:solidFill>
              <a:latin typeface="+mn-lt"/>
              <a:ea typeface="+mn-ea"/>
              <a:cs typeface="+mn-cs"/>
            </a:defRPr>
          </a:pPr>
          <a:endParaRPr lang="fr-FR"/>
        </a:p>
      </c:txPr>
    </c:title>
    <c:autoTitleDeleted val="0"/>
    <c:plotArea>
      <c:layout>
        <c:manualLayout>
          <c:layoutTarget val="inner"/>
          <c:xMode val="edge"/>
          <c:yMode val="edge"/>
          <c:x val="5.0714877770907198E-2"/>
          <c:y val="1.4410871071098201E-2"/>
          <c:w val="0.91761569997540604"/>
          <c:h val="0.92971490419368596"/>
        </c:manualLayout>
      </c:layout>
      <c:scatterChart>
        <c:scatterStyle val="lineMarker"/>
        <c:varyColors val="0"/>
        <c:ser>
          <c:idx val="0"/>
          <c:order val="0"/>
          <c:spPr>
            <a:ln w="25400" cap="rnd">
              <a:noFill/>
              <a:round/>
            </a:ln>
            <a:effectLst/>
          </c:spPr>
          <c:marker>
            <c:symbol val="circle"/>
            <c:size val="5"/>
            <c:spPr>
              <a:solidFill>
                <a:schemeClr val="accent1"/>
              </a:solidFill>
              <a:ln w="9525">
                <a:solidFill>
                  <a:schemeClr val="accent1"/>
                </a:solidFill>
              </a:ln>
              <a:effectLst/>
            </c:spPr>
          </c:marker>
          <c:xVal>
            <c:numRef>
              <c:f>'FROM SPLIT TIMES'!$F$2:$F$601</c:f>
              <c:numCache>
                <c:formatCode>General</c:formatCode>
                <c:ptCount val="600"/>
                <c:pt idx="0">
                  <c:v>0.01</c:v>
                </c:pt>
                <c:pt idx="1">
                  <c:v>0.02</c:v>
                </c:pt>
                <c:pt idx="2">
                  <c:v>0.03</c:v>
                </c:pt>
                <c:pt idx="3">
                  <c:v>0.04</c:v>
                </c:pt>
                <c:pt idx="4">
                  <c:v>0.05</c:v>
                </c:pt>
                <c:pt idx="5">
                  <c:v>0.06</c:v>
                </c:pt>
                <c:pt idx="6">
                  <c:v>7.0000000000000007E-2</c:v>
                </c:pt>
                <c:pt idx="7">
                  <c:v>0.08</c:v>
                </c:pt>
                <c:pt idx="8">
                  <c:v>0.09</c:v>
                </c:pt>
                <c:pt idx="9">
                  <c:v>0.1</c:v>
                </c:pt>
                <c:pt idx="10">
                  <c:v>0.11</c:v>
                </c:pt>
                <c:pt idx="11">
                  <c:v>0.12</c:v>
                </c:pt>
                <c:pt idx="12">
                  <c:v>0.13</c:v>
                </c:pt>
                <c:pt idx="13">
                  <c:v>0.14000000000000001</c:v>
                </c:pt>
                <c:pt idx="14">
                  <c:v>0.15</c:v>
                </c:pt>
                <c:pt idx="15">
                  <c:v>0.16</c:v>
                </c:pt>
                <c:pt idx="16">
                  <c:v>0.17</c:v>
                </c:pt>
                <c:pt idx="17">
                  <c:v>0.18</c:v>
                </c:pt>
                <c:pt idx="18">
                  <c:v>0.19</c:v>
                </c:pt>
                <c:pt idx="19">
                  <c:v>0.2</c:v>
                </c:pt>
                <c:pt idx="20">
                  <c:v>0.21</c:v>
                </c:pt>
                <c:pt idx="21">
                  <c:v>0.22</c:v>
                </c:pt>
                <c:pt idx="22">
                  <c:v>0.23</c:v>
                </c:pt>
                <c:pt idx="23">
                  <c:v>0.24</c:v>
                </c:pt>
                <c:pt idx="24">
                  <c:v>0.25</c:v>
                </c:pt>
                <c:pt idx="25">
                  <c:v>0.26</c:v>
                </c:pt>
                <c:pt idx="26">
                  <c:v>0.27</c:v>
                </c:pt>
                <c:pt idx="27">
                  <c:v>0.28000000000000003</c:v>
                </c:pt>
                <c:pt idx="28">
                  <c:v>0.28999999999999998</c:v>
                </c:pt>
                <c:pt idx="29">
                  <c:v>0.3</c:v>
                </c:pt>
                <c:pt idx="30">
                  <c:v>0.31</c:v>
                </c:pt>
                <c:pt idx="31">
                  <c:v>0.32</c:v>
                </c:pt>
                <c:pt idx="32">
                  <c:v>0.33</c:v>
                </c:pt>
                <c:pt idx="33">
                  <c:v>0.34</c:v>
                </c:pt>
                <c:pt idx="34">
                  <c:v>0.35</c:v>
                </c:pt>
                <c:pt idx="35">
                  <c:v>0.36</c:v>
                </c:pt>
                <c:pt idx="36">
                  <c:v>0.37</c:v>
                </c:pt>
                <c:pt idx="37">
                  <c:v>0.38</c:v>
                </c:pt>
                <c:pt idx="38">
                  <c:v>0.39</c:v>
                </c:pt>
                <c:pt idx="39">
                  <c:v>0.4</c:v>
                </c:pt>
                <c:pt idx="40">
                  <c:v>0.41</c:v>
                </c:pt>
                <c:pt idx="41">
                  <c:v>0.42</c:v>
                </c:pt>
                <c:pt idx="42">
                  <c:v>0.43</c:v>
                </c:pt>
                <c:pt idx="43">
                  <c:v>0.44</c:v>
                </c:pt>
                <c:pt idx="44">
                  <c:v>0.45</c:v>
                </c:pt>
                <c:pt idx="45">
                  <c:v>0.46</c:v>
                </c:pt>
                <c:pt idx="46">
                  <c:v>0.47</c:v>
                </c:pt>
                <c:pt idx="47">
                  <c:v>0.48</c:v>
                </c:pt>
                <c:pt idx="48">
                  <c:v>0.49</c:v>
                </c:pt>
                <c:pt idx="49">
                  <c:v>0.5</c:v>
                </c:pt>
                <c:pt idx="50">
                  <c:v>0.51</c:v>
                </c:pt>
                <c:pt idx="51">
                  <c:v>0.52</c:v>
                </c:pt>
                <c:pt idx="52">
                  <c:v>0.53</c:v>
                </c:pt>
                <c:pt idx="53">
                  <c:v>0.54</c:v>
                </c:pt>
                <c:pt idx="54">
                  <c:v>0.55000000000000004</c:v>
                </c:pt>
                <c:pt idx="55">
                  <c:v>0.56000000000000005</c:v>
                </c:pt>
                <c:pt idx="56">
                  <c:v>0.56999999999999995</c:v>
                </c:pt>
                <c:pt idx="57">
                  <c:v>0.57999999999999996</c:v>
                </c:pt>
                <c:pt idx="58">
                  <c:v>0.59</c:v>
                </c:pt>
                <c:pt idx="59">
                  <c:v>0.6</c:v>
                </c:pt>
                <c:pt idx="60">
                  <c:v>0.61</c:v>
                </c:pt>
                <c:pt idx="61">
                  <c:v>0.62</c:v>
                </c:pt>
                <c:pt idx="62">
                  <c:v>0.63</c:v>
                </c:pt>
                <c:pt idx="63">
                  <c:v>0.64</c:v>
                </c:pt>
                <c:pt idx="64">
                  <c:v>0.65</c:v>
                </c:pt>
                <c:pt idx="65">
                  <c:v>0.66</c:v>
                </c:pt>
                <c:pt idx="66">
                  <c:v>0.67</c:v>
                </c:pt>
                <c:pt idx="67">
                  <c:v>0.68</c:v>
                </c:pt>
                <c:pt idx="68">
                  <c:v>0.69</c:v>
                </c:pt>
                <c:pt idx="69">
                  <c:v>0.7</c:v>
                </c:pt>
                <c:pt idx="70">
                  <c:v>0.71</c:v>
                </c:pt>
                <c:pt idx="71">
                  <c:v>0.72</c:v>
                </c:pt>
                <c:pt idx="72">
                  <c:v>0.73</c:v>
                </c:pt>
                <c:pt idx="73">
                  <c:v>0.74</c:v>
                </c:pt>
                <c:pt idx="74">
                  <c:v>0.75</c:v>
                </c:pt>
                <c:pt idx="75">
                  <c:v>0.76</c:v>
                </c:pt>
                <c:pt idx="76">
                  <c:v>0.77</c:v>
                </c:pt>
                <c:pt idx="77">
                  <c:v>0.78</c:v>
                </c:pt>
                <c:pt idx="78">
                  <c:v>0.79</c:v>
                </c:pt>
                <c:pt idx="79">
                  <c:v>0.8</c:v>
                </c:pt>
                <c:pt idx="80">
                  <c:v>0.81</c:v>
                </c:pt>
                <c:pt idx="81">
                  <c:v>0.82</c:v>
                </c:pt>
                <c:pt idx="82">
                  <c:v>0.83</c:v>
                </c:pt>
                <c:pt idx="83">
                  <c:v>0.84</c:v>
                </c:pt>
                <c:pt idx="84">
                  <c:v>0.85</c:v>
                </c:pt>
                <c:pt idx="85">
                  <c:v>0.86</c:v>
                </c:pt>
                <c:pt idx="86">
                  <c:v>0.87</c:v>
                </c:pt>
                <c:pt idx="87">
                  <c:v>0.88</c:v>
                </c:pt>
                <c:pt idx="88">
                  <c:v>0.89</c:v>
                </c:pt>
                <c:pt idx="89">
                  <c:v>0.9</c:v>
                </c:pt>
                <c:pt idx="90">
                  <c:v>0.91</c:v>
                </c:pt>
                <c:pt idx="91">
                  <c:v>0.92</c:v>
                </c:pt>
                <c:pt idx="92">
                  <c:v>0.93</c:v>
                </c:pt>
                <c:pt idx="93">
                  <c:v>0.94</c:v>
                </c:pt>
                <c:pt idx="94">
                  <c:v>0.95</c:v>
                </c:pt>
                <c:pt idx="95">
                  <c:v>0.96</c:v>
                </c:pt>
                <c:pt idx="96">
                  <c:v>0.97</c:v>
                </c:pt>
                <c:pt idx="97">
                  <c:v>0.98</c:v>
                </c:pt>
                <c:pt idx="98">
                  <c:v>0.99</c:v>
                </c:pt>
                <c:pt idx="99">
                  <c:v>1</c:v>
                </c:pt>
                <c:pt idx="100">
                  <c:v>1.01</c:v>
                </c:pt>
                <c:pt idx="101">
                  <c:v>1.02</c:v>
                </c:pt>
                <c:pt idx="102">
                  <c:v>1.03</c:v>
                </c:pt>
                <c:pt idx="103">
                  <c:v>1.04</c:v>
                </c:pt>
                <c:pt idx="104">
                  <c:v>1.05</c:v>
                </c:pt>
                <c:pt idx="105">
                  <c:v>1.06</c:v>
                </c:pt>
                <c:pt idx="106">
                  <c:v>1.07</c:v>
                </c:pt>
                <c:pt idx="107">
                  <c:v>1.08</c:v>
                </c:pt>
                <c:pt idx="108">
                  <c:v>1.0900000000000001</c:v>
                </c:pt>
                <c:pt idx="109">
                  <c:v>1.1000000000000001</c:v>
                </c:pt>
                <c:pt idx="110">
                  <c:v>1.1100000000000001</c:v>
                </c:pt>
                <c:pt idx="111">
                  <c:v>1.1200000000000001</c:v>
                </c:pt>
                <c:pt idx="112">
                  <c:v>1.1299999999999999</c:v>
                </c:pt>
                <c:pt idx="113">
                  <c:v>1.1399999999999999</c:v>
                </c:pt>
                <c:pt idx="114">
                  <c:v>1.1499999999999999</c:v>
                </c:pt>
                <c:pt idx="115">
                  <c:v>1.1599999999999999</c:v>
                </c:pt>
                <c:pt idx="116">
                  <c:v>1.17</c:v>
                </c:pt>
                <c:pt idx="117">
                  <c:v>1.18</c:v>
                </c:pt>
                <c:pt idx="118">
                  <c:v>1.19</c:v>
                </c:pt>
                <c:pt idx="119">
                  <c:v>1.2</c:v>
                </c:pt>
                <c:pt idx="120">
                  <c:v>1.21</c:v>
                </c:pt>
                <c:pt idx="121">
                  <c:v>1.22</c:v>
                </c:pt>
                <c:pt idx="122">
                  <c:v>1.23</c:v>
                </c:pt>
                <c:pt idx="123">
                  <c:v>1.24</c:v>
                </c:pt>
                <c:pt idx="124">
                  <c:v>1.25</c:v>
                </c:pt>
                <c:pt idx="125">
                  <c:v>1.26</c:v>
                </c:pt>
                <c:pt idx="126">
                  <c:v>1.27</c:v>
                </c:pt>
                <c:pt idx="127">
                  <c:v>1.28</c:v>
                </c:pt>
                <c:pt idx="128">
                  <c:v>1.29</c:v>
                </c:pt>
                <c:pt idx="129">
                  <c:v>1.3</c:v>
                </c:pt>
                <c:pt idx="130">
                  <c:v>1.31</c:v>
                </c:pt>
                <c:pt idx="131">
                  <c:v>1.32</c:v>
                </c:pt>
                <c:pt idx="132">
                  <c:v>1.33</c:v>
                </c:pt>
                <c:pt idx="133">
                  <c:v>1.34</c:v>
                </c:pt>
                <c:pt idx="134">
                  <c:v>1.35</c:v>
                </c:pt>
                <c:pt idx="135">
                  <c:v>1.36</c:v>
                </c:pt>
                <c:pt idx="136">
                  <c:v>1.37</c:v>
                </c:pt>
                <c:pt idx="137">
                  <c:v>1.38</c:v>
                </c:pt>
                <c:pt idx="138">
                  <c:v>1.39</c:v>
                </c:pt>
                <c:pt idx="139">
                  <c:v>1.4</c:v>
                </c:pt>
                <c:pt idx="140">
                  <c:v>1.41</c:v>
                </c:pt>
                <c:pt idx="141">
                  <c:v>1.42</c:v>
                </c:pt>
                <c:pt idx="142">
                  <c:v>1.43</c:v>
                </c:pt>
                <c:pt idx="143">
                  <c:v>1.44</c:v>
                </c:pt>
                <c:pt idx="144">
                  <c:v>1.45</c:v>
                </c:pt>
                <c:pt idx="145">
                  <c:v>1.46</c:v>
                </c:pt>
                <c:pt idx="146">
                  <c:v>1.47</c:v>
                </c:pt>
                <c:pt idx="147">
                  <c:v>1.48</c:v>
                </c:pt>
                <c:pt idx="148">
                  <c:v>1.49</c:v>
                </c:pt>
                <c:pt idx="149">
                  <c:v>1.5</c:v>
                </c:pt>
                <c:pt idx="150">
                  <c:v>1.51</c:v>
                </c:pt>
                <c:pt idx="151">
                  <c:v>1.52</c:v>
                </c:pt>
                <c:pt idx="152">
                  <c:v>1.53</c:v>
                </c:pt>
                <c:pt idx="153">
                  <c:v>1.54</c:v>
                </c:pt>
                <c:pt idx="154">
                  <c:v>1.55</c:v>
                </c:pt>
                <c:pt idx="155">
                  <c:v>1.56</c:v>
                </c:pt>
                <c:pt idx="156">
                  <c:v>1.57</c:v>
                </c:pt>
                <c:pt idx="157">
                  <c:v>1.58</c:v>
                </c:pt>
                <c:pt idx="158">
                  <c:v>1.59</c:v>
                </c:pt>
                <c:pt idx="159">
                  <c:v>1.6</c:v>
                </c:pt>
                <c:pt idx="160">
                  <c:v>1.61</c:v>
                </c:pt>
                <c:pt idx="161">
                  <c:v>1.62</c:v>
                </c:pt>
                <c:pt idx="162">
                  <c:v>1.63</c:v>
                </c:pt>
                <c:pt idx="163">
                  <c:v>1.64</c:v>
                </c:pt>
                <c:pt idx="164">
                  <c:v>1.65</c:v>
                </c:pt>
                <c:pt idx="165">
                  <c:v>1.66</c:v>
                </c:pt>
                <c:pt idx="166">
                  <c:v>1.67</c:v>
                </c:pt>
                <c:pt idx="167">
                  <c:v>1.68</c:v>
                </c:pt>
                <c:pt idx="168">
                  <c:v>1.69</c:v>
                </c:pt>
                <c:pt idx="169">
                  <c:v>1.7</c:v>
                </c:pt>
                <c:pt idx="170">
                  <c:v>1.71</c:v>
                </c:pt>
                <c:pt idx="171">
                  <c:v>1.72</c:v>
                </c:pt>
                <c:pt idx="172">
                  <c:v>1.73</c:v>
                </c:pt>
                <c:pt idx="173">
                  <c:v>1.74</c:v>
                </c:pt>
                <c:pt idx="174">
                  <c:v>1.75</c:v>
                </c:pt>
                <c:pt idx="175">
                  <c:v>1.76</c:v>
                </c:pt>
                <c:pt idx="176">
                  <c:v>1.77</c:v>
                </c:pt>
                <c:pt idx="177">
                  <c:v>1.78</c:v>
                </c:pt>
                <c:pt idx="178">
                  <c:v>1.79</c:v>
                </c:pt>
                <c:pt idx="179">
                  <c:v>1.8</c:v>
                </c:pt>
                <c:pt idx="180">
                  <c:v>1.81</c:v>
                </c:pt>
                <c:pt idx="181">
                  <c:v>1.82</c:v>
                </c:pt>
                <c:pt idx="182">
                  <c:v>1.83</c:v>
                </c:pt>
                <c:pt idx="183">
                  <c:v>1.84</c:v>
                </c:pt>
                <c:pt idx="184">
                  <c:v>1.85</c:v>
                </c:pt>
                <c:pt idx="185">
                  <c:v>1.86</c:v>
                </c:pt>
                <c:pt idx="186">
                  <c:v>1.87</c:v>
                </c:pt>
                <c:pt idx="187">
                  <c:v>1.88</c:v>
                </c:pt>
                <c:pt idx="188">
                  <c:v>1.89</c:v>
                </c:pt>
                <c:pt idx="189">
                  <c:v>1.9</c:v>
                </c:pt>
                <c:pt idx="190">
                  <c:v>1.91</c:v>
                </c:pt>
                <c:pt idx="191">
                  <c:v>1.92</c:v>
                </c:pt>
                <c:pt idx="192">
                  <c:v>1.93</c:v>
                </c:pt>
                <c:pt idx="193">
                  <c:v>1.94</c:v>
                </c:pt>
                <c:pt idx="194">
                  <c:v>1.95</c:v>
                </c:pt>
                <c:pt idx="195">
                  <c:v>1.96</c:v>
                </c:pt>
                <c:pt idx="196">
                  <c:v>1.97</c:v>
                </c:pt>
                <c:pt idx="197">
                  <c:v>1.98</c:v>
                </c:pt>
                <c:pt idx="198">
                  <c:v>1.99</c:v>
                </c:pt>
                <c:pt idx="199">
                  <c:v>2</c:v>
                </c:pt>
                <c:pt idx="200">
                  <c:v>2.0099999999999998</c:v>
                </c:pt>
                <c:pt idx="201">
                  <c:v>2.02</c:v>
                </c:pt>
                <c:pt idx="202">
                  <c:v>2.0299999999999998</c:v>
                </c:pt>
                <c:pt idx="203">
                  <c:v>2.04</c:v>
                </c:pt>
                <c:pt idx="204">
                  <c:v>2.0499999999999998</c:v>
                </c:pt>
                <c:pt idx="205">
                  <c:v>2.06</c:v>
                </c:pt>
                <c:pt idx="206">
                  <c:v>2.0699999999999998</c:v>
                </c:pt>
                <c:pt idx="207">
                  <c:v>2.08</c:v>
                </c:pt>
                <c:pt idx="208">
                  <c:v>2.09</c:v>
                </c:pt>
                <c:pt idx="209">
                  <c:v>2.1</c:v>
                </c:pt>
                <c:pt idx="210">
                  <c:v>2.11</c:v>
                </c:pt>
                <c:pt idx="211">
                  <c:v>2.12</c:v>
                </c:pt>
                <c:pt idx="212">
                  <c:v>2.13</c:v>
                </c:pt>
                <c:pt idx="213">
                  <c:v>2.14</c:v>
                </c:pt>
                <c:pt idx="214">
                  <c:v>2.15</c:v>
                </c:pt>
                <c:pt idx="215">
                  <c:v>2.16</c:v>
                </c:pt>
                <c:pt idx="216">
                  <c:v>2.17</c:v>
                </c:pt>
                <c:pt idx="217">
                  <c:v>2.1800000000000002</c:v>
                </c:pt>
                <c:pt idx="218">
                  <c:v>2.19</c:v>
                </c:pt>
                <c:pt idx="219">
                  <c:v>2.2000000000000002</c:v>
                </c:pt>
                <c:pt idx="220">
                  <c:v>2.21</c:v>
                </c:pt>
                <c:pt idx="221">
                  <c:v>2.2200000000000002</c:v>
                </c:pt>
                <c:pt idx="222">
                  <c:v>2.23</c:v>
                </c:pt>
                <c:pt idx="223">
                  <c:v>2.2400000000000002</c:v>
                </c:pt>
                <c:pt idx="224">
                  <c:v>2.25</c:v>
                </c:pt>
                <c:pt idx="225">
                  <c:v>2.2599999999999998</c:v>
                </c:pt>
                <c:pt idx="226">
                  <c:v>2.27</c:v>
                </c:pt>
                <c:pt idx="227">
                  <c:v>2.2799999999999998</c:v>
                </c:pt>
                <c:pt idx="228">
                  <c:v>2.29</c:v>
                </c:pt>
                <c:pt idx="229">
                  <c:v>2.2999999999999998</c:v>
                </c:pt>
                <c:pt idx="230">
                  <c:v>2.31</c:v>
                </c:pt>
                <c:pt idx="231">
                  <c:v>2.3199999999999998</c:v>
                </c:pt>
                <c:pt idx="232">
                  <c:v>2.33</c:v>
                </c:pt>
                <c:pt idx="233">
                  <c:v>2.34</c:v>
                </c:pt>
                <c:pt idx="234">
                  <c:v>2.35</c:v>
                </c:pt>
                <c:pt idx="235">
                  <c:v>2.36</c:v>
                </c:pt>
                <c:pt idx="236">
                  <c:v>2.37</c:v>
                </c:pt>
                <c:pt idx="237">
                  <c:v>2.38</c:v>
                </c:pt>
                <c:pt idx="238">
                  <c:v>2.39</c:v>
                </c:pt>
                <c:pt idx="239">
                  <c:v>2.4</c:v>
                </c:pt>
                <c:pt idx="240">
                  <c:v>2.41</c:v>
                </c:pt>
                <c:pt idx="241">
                  <c:v>2.42</c:v>
                </c:pt>
                <c:pt idx="242">
                  <c:v>2.4300000000000002</c:v>
                </c:pt>
                <c:pt idx="243">
                  <c:v>2.44</c:v>
                </c:pt>
                <c:pt idx="244">
                  <c:v>2.4500000000000002</c:v>
                </c:pt>
                <c:pt idx="245">
                  <c:v>2.46</c:v>
                </c:pt>
                <c:pt idx="246">
                  <c:v>2.4700000000000002</c:v>
                </c:pt>
                <c:pt idx="247">
                  <c:v>2.48</c:v>
                </c:pt>
                <c:pt idx="248">
                  <c:v>2.4900000000000002</c:v>
                </c:pt>
                <c:pt idx="249">
                  <c:v>2.5</c:v>
                </c:pt>
                <c:pt idx="250">
                  <c:v>2.5099999999999998</c:v>
                </c:pt>
                <c:pt idx="251">
                  <c:v>2.52</c:v>
                </c:pt>
                <c:pt idx="252">
                  <c:v>2.5299999999999998</c:v>
                </c:pt>
                <c:pt idx="253">
                  <c:v>2.54</c:v>
                </c:pt>
                <c:pt idx="254">
                  <c:v>2.5499999999999998</c:v>
                </c:pt>
                <c:pt idx="255">
                  <c:v>2.56</c:v>
                </c:pt>
                <c:pt idx="256">
                  <c:v>2.57</c:v>
                </c:pt>
                <c:pt idx="257">
                  <c:v>2.58</c:v>
                </c:pt>
                <c:pt idx="258">
                  <c:v>2.59</c:v>
                </c:pt>
                <c:pt idx="259">
                  <c:v>2.6</c:v>
                </c:pt>
                <c:pt idx="260">
                  <c:v>2.61</c:v>
                </c:pt>
                <c:pt idx="261">
                  <c:v>2.62</c:v>
                </c:pt>
                <c:pt idx="262">
                  <c:v>2.63</c:v>
                </c:pt>
                <c:pt idx="263">
                  <c:v>2.64</c:v>
                </c:pt>
                <c:pt idx="264">
                  <c:v>2.65</c:v>
                </c:pt>
                <c:pt idx="265">
                  <c:v>2.66</c:v>
                </c:pt>
                <c:pt idx="266">
                  <c:v>2.67</c:v>
                </c:pt>
                <c:pt idx="267">
                  <c:v>2.68</c:v>
                </c:pt>
                <c:pt idx="268">
                  <c:v>2.69</c:v>
                </c:pt>
                <c:pt idx="269">
                  <c:v>2.7</c:v>
                </c:pt>
                <c:pt idx="270">
                  <c:v>2.71</c:v>
                </c:pt>
                <c:pt idx="271">
                  <c:v>2.72</c:v>
                </c:pt>
                <c:pt idx="272">
                  <c:v>2.73</c:v>
                </c:pt>
                <c:pt idx="273">
                  <c:v>2.74</c:v>
                </c:pt>
                <c:pt idx="274">
                  <c:v>2.75</c:v>
                </c:pt>
                <c:pt idx="275">
                  <c:v>2.76</c:v>
                </c:pt>
                <c:pt idx="276">
                  <c:v>2.77</c:v>
                </c:pt>
                <c:pt idx="277">
                  <c:v>2.78</c:v>
                </c:pt>
                <c:pt idx="278">
                  <c:v>2.79</c:v>
                </c:pt>
                <c:pt idx="279">
                  <c:v>2.8</c:v>
                </c:pt>
                <c:pt idx="280">
                  <c:v>2.81</c:v>
                </c:pt>
                <c:pt idx="281">
                  <c:v>2.82</c:v>
                </c:pt>
                <c:pt idx="282">
                  <c:v>2.83</c:v>
                </c:pt>
                <c:pt idx="283">
                  <c:v>2.84</c:v>
                </c:pt>
                <c:pt idx="284">
                  <c:v>2.85</c:v>
                </c:pt>
                <c:pt idx="285">
                  <c:v>2.86</c:v>
                </c:pt>
                <c:pt idx="286">
                  <c:v>2.87</c:v>
                </c:pt>
                <c:pt idx="287">
                  <c:v>2.88</c:v>
                </c:pt>
                <c:pt idx="288">
                  <c:v>2.89</c:v>
                </c:pt>
                <c:pt idx="289">
                  <c:v>2.9</c:v>
                </c:pt>
                <c:pt idx="290">
                  <c:v>2.91</c:v>
                </c:pt>
                <c:pt idx="291">
                  <c:v>2.92</c:v>
                </c:pt>
                <c:pt idx="292">
                  <c:v>2.93</c:v>
                </c:pt>
                <c:pt idx="293">
                  <c:v>2.94</c:v>
                </c:pt>
                <c:pt idx="294">
                  <c:v>2.95</c:v>
                </c:pt>
                <c:pt idx="295">
                  <c:v>2.96</c:v>
                </c:pt>
                <c:pt idx="296">
                  <c:v>2.97</c:v>
                </c:pt>
                <c:pt idx="297">
                  <c:v>2.98</c:v>
                </c:pt>
                <c:pt idx="298">
                  <c:v>2.99</c:v>
                </c:pt>
                <c:pt idx="299">
                  <c:v>3</c:v>
                </c:pt>
                <c:pt idx="300">
                  <c:v>3.01</c:v>
                </c:pt>
                <c:pt idx="301">
                  <c:v>3.02</c:v>
                </c:pt>
                <c:pt idx="302">
                  <c:v>3.03</c:v>
                </c:pt>
                <c:pt idx="303">
                  <c:v>3.04</c:v>
                </c:pt>
                <c:pt idx="304">
                  <c:v>3.05</c:v>
                </c:pt>
                <c:pt idx="305">
                  <c:v>3.06</c:v>
                </c:pt>
                <c:pt idx="306">
                  <c:v>3.07</c:v>
                </c:pt>
                <c:pt idx="307">
                  <c:v>3.08</c:v>
                </c:pt>
                <c:pt idx="308">
                  <c:v>3.09</c:v>
                </c:pt>
                <c:pt idx="309">
                  <c:v>3.1</c:v>
                </c:pt>
                <c:pt idx="310">
                  <c:v>3.11</c:v>
                </c:pt>
                <c:pt idx="311">
                  <c:v>3.12</c:v>
                </c:pt>
                <c:pt idx="312">
                  <c:v>3.13</c:v>
                </c:pt>
                <c:pt idx="313">
                  <c:v>3.14</c:v>
                </c:pt>
                <c:pt idx="314">
                  <c:v>3.15</c:v>
                </c:pt>
                <c:pt idx="315">
                  <c:v>3.16</c:v>
                </c:pt>
                <c:pt idx="316">
                  <c:v>3.17</c:v>
                </c:pt>
                <c:pt idx="317">
                  <c:v>3.18</c:v>
                </c:pt>
                <c:pt idx="318">
                  <c:v>3.19</c:v>
                </c:pt>
                <c:pt idx="319">
                  <c:v>3.2</c:v>
                </c:pt>
                <c:pt idx="320">
                  <c:v>3.21</c:v>
                </c:pt>
                <c:pt idx="321">
                  <c:v>3.22</c:v>
                </c:pt>
                <c:pt idx="322">
                  <c:v>3.23</c:v>
                </c:pt>
                <c:pt idx="323">
                  <c:v>3.24</c:v>
                </c:pt>
                <c:pt idx="324">
                  <c:v>3.25</c:v>
                </c:pt>
                <c:pt idx="325">
                  <c:v>3.26</c:v>
                </c:pt>
                <c:pt idx="326">
                  <c:v>3.27</c:v>
                </c:pt>
                <c:pt idx="327">
                  <c:v>3.28</c:v>
                </c:pt>
                <c:pt idx="328">
                  <c:v>3.29</c:v>
                </c:pt>
                <c:pt idx="329">
                  <c:v>3.3</c:v>
                </c:pt>
                <c:pt idx="330">
                  <c:v>3.31</c:v>
                </c:pt>
                <c:pt idx="331">
                  <c:v>3.32</c:v>
                </c:pt>
                <c:pt idx="332">
                  <c:v>3.33</c:v>
                </c:pt>
                <c:pt idx="333">
                  <c:v>3.34</c:v>
                </c:pt>
                <c:pt idx="334">
                  <c:v>3.35</c:v>
                </c:pt>
                <c:pt idx="335">
                  <c:v>3.36</c:v>
                </c:pt>
                <c:pt idx="336">
                  <c:v>3.37</c:v>
                </c:pt>
                <c:pt idx="337">
                  <c:v>3.38</c:v>
                </c:pt>
                <c:pt idx="338">
                  <c:v>3.39</c:v>
                </c:pt>
                <c:pt idx="339">
                  <c:v>3.4</c:v>
                </c:pt>
                <c:pt idx="340">
                  <c:v>3.41</c:v>
                </c:pt>
                <c:pt idx="341">
                  <c:v>3.42</c:v>
                </c:pt>
                <c:pt idx="342">
                  <c:v>3.43</c:v>
                </c:pt>
                <c:pt idx="343">
                  <c:v>3.44</c:v>
                </c:pt>
                <c:pt idx="344">
                  <c:v>3.45</c:v>
                </c:pt>
                <c:pt idx="345">
                  <c:v>3.46</c:v>
                </c:pt>
                <c:pt idx="346">
                  <c:v>3.47</c:v>
                </c:pt>
                <c:pt idx="347">
                  <c:v>3.48</c:v>
                </c:pt>
                <c:pt idx="348">
                  <c:v>3.49</c:v>
                </c:pt>
                <c:pt idx="349">
                  <c:v>3.5</c:v>
                </c:pt>
                <c:pt idx="350">
                  <c:v>3.51</c:v>
                </c:pt>
                <c:pt idx="351">
                  <c:v>3.52</c:v>
                </c:pt>
                <c:pt idx="352">
                  <c:v>3.53</c:v>
                </c:pt>
                <c:pt idx="353">
                  <c:v>3.54</c:v>
                </c:pt>
                <c:pt idx="354">
                  <c:v>3.55</c:v>
                </c:pt>
                <c:pt idx="355">
                  <c:v>3.56</c:v>
                </c:pt>
                <c:pt idx="356">
                  <c:v>3.57</c:v>
                </c:pt>
                <c:pt idx="357">
                  <c:v>3.58</c:v>
                </c:pt>
                <c:pt idx="358">
                  <c:v>3.59</c:v>
                </c:pt>
                <c:pt idx="359">
                  <c:v>3.6</c:v>
                </c:pt>
                <c:pt idx="360">
                  <c:v>3.61</c:v>
                </c:pt>
                <c:pt idx="361">
                  <c:v>3.62</c:v>
                </c:pt>
                <c:pt idx="362">
                  <c:v>3.63</c:v>
                </c:pt>
                <c:pt idx="363">
                  <c:v>3.64</c:v>
                </c:pt>
                <c:pt idx="364">
                  <c:v>3.65</c:v>
                </c:pt>
                <c:pt idx="365">
                  <c:v>3.66</c:v>
                </c:pt>
                <c:pt idx="366">
                  <c:v>3.67</c:v>
                </c:pt>
                <c:pt idx="367">
                  <c:v>3.68</c:v>
                </c:pt>
                <c:pt idx="368">
                  <c:v>3.69</c:v>
                </c:pt>
                <c:pt idx="369">
                  <c:v>3.7</c:v>
                </c:pt>
                <c:pt idx="370">
                  <c:v>3.71</c:v>
                </c:pt>
                <c:pt idx="371">
                  <c:v>3.72</c:v>
                </c:pt>
                <c:pt idx="372">
                  <c:v>3.73</c:v>
                </c:pt>
                <c:pt idx="373">
                  <c:v>3.74</c:v>
                </c:pt>
                <c:pt idx="374">
                  <c:v>3.75</c:v>
                </c:pt>
                <c:pt idx="375">
                  <c:v>3.76</c:v>
                </c:pt>
                <c:pt idx="376">
                  <c:v>3.77</c:v>
                </c:pt>
                <c:pt idx="377">
                  <c:v>3.78</c:v>
                </c:pt>
                <c:pt idx="378">
                  <c:v>3.79</c:v>
                </c:pt>
                <c:pt idx="379">
                  <c:v>3.8</c:v>
                </c:pt>
                <c:pt idx="380">
                  <c:v>3.81</c:v>
                </c:pt>
                <c:pt idx="381">
                  <c:v>3.82</c:v>
                </c:pt>
                <c:pt idx="382">
                  <c:v>3.83</c:v>
                </c:pt>
                <c:pt idx="383">
                  <c:v>3.84</c:v>
                </c:pt>
                <c:pt idx="384">
                  <c:v>3.85</c:v>
                </c:pt>
                <c:pt idx="385">
                  <c:v>3.86</c:v>
                </c:pt>
                <c:pt idx="386">
                  <c:v>3.87</c:v>
                </c:pt>
                <c:pt idx="387">
                  <c:v>3.88</c:v>
                </c:pt>
                <c:pt idx="388">
                  <c:v>3.89</c:v>
                </c:pt>
                <c:pt idx="389">
                  <c:v>3.9</c:v>
                </c:pt>
                <c:pt idx="390">
                  <c:v>3.91</c:v>
                </c:pt>
                <c:pt idx="391">
                  <c:v>3.92</c:v>
                </c:pt>
                <c:pt idx="392">
                  <c:v>3.93</c:v>
                </c:pt>
                <c:pt idx="393">
                  <c:v>3.94</c:v>
                </c:pt>
                <c:pt idx="394">
                  <c:v>3.95</c:v>
                </c:pt>
                <c:pt idx="395">
                  <c:v>3.96</c:v>
                </c:pt>
                <c:pt idx="396">
                  <c:v>3.97</c:v>
                </c:pt>
                <c:pt idx="397">
                  <c:v>3.98</c:v>
                </c:pt>
                <c:pt idx="398">
                  <c:v>3.99</c:v>
                </c:pt>
                <c:pt idx="399">
                  <c:v>4</c:v>
                </c:pt>
                <c:pt idx="400">
                  <c:v>4.01</c:v>
                </c:pt>
                <c:pt idx="401">
                  <c:v>4.0199999999999996</c:v>
                </c:pt>
                <c:pt idx="402">
                  <c:v>4.03</c:v>
                </c:pt>
                <c:pt idx="403">
                  <c:v>4.04</c:v>
                </c:pt>
                <c:pt idx="404">
                  <c:v>4.05</c:v>
                </c:pt>
                <c:pt idx="405">
                  <c:v>4.0599999999999996</c:v>
                </c:pt>
                <c:pt idx="406">
                  <c:v>4.07</c:v>
                </c:pt>
                <c:pt idx="407">
                  <c:v>4.08</c:v>
                </c:pt>
                <c:pt idx="408">
                  <c:v>4.09</c:v>
                </c:pt>
                <c:pt idx="409">
                  <c:v>4.0999999999999996</c:v>
                </c:pt>
                <c:pt idx="410">
                  <c:v>4.1100000000000003</c:v>
                </c:pt>
                <c:pt idx="411">
                  <c:v>4.12</c:v>
                </c:pt>
                <c:pt idx="412">
                  <c:v>4.13</c:v>
                </c:pt>
                <c:pt idx="413">
                  <c:v>4.1399999999999997</c:v>
                </c:pt>
                <c:pt idx="414">
                  <c:v>4.1500000000000004</c:v>
                </c:pt>
                <c:pt idx="415">
                  <c:v>4.16</c:v>
                </c:pt>
                <c:pt idx="416">
                  <c:v>4.17</c:v>
                </c:pt>
                <c:pt idx="417">
                  <c:v>4.18</c:v>
                </c:pt>
                <c:pt idx="418">
                  <c:v>4.1900000000000004</c:v>
                </c:pt>
                <c:pt idx="419">
                  <c:v>4.2</c:v>
                </c:pt>
                <c:pt idx="420">
                  <c:v>4.21</c:v>
                </c:pt>
                <c:pt idx="421">
                  <c:v>4.22</c:v>
                </c:pt>
                <c:pt idx="422">
                  <c:v>4.2300000000000004</c:v>
                </c:pt>
                <c:pt idx="423">
                  <c:v>4.24</c:v>
                </c:pt>
                <c:pt idx="424">
                  <c:v>4.25</c:v>
                </c:pt>
                <c:pt idx="425">
                  <c:v>4.26</c:v>
                </c:pt>
                <c:pt idx="426">
                  <c:v>4.2699999999999996</c:v>
                </c:pt>
                <c:pt idx="427">
                  <c:v>4.28</c:v>
                </c:pt>
                <c:pt idx="428">
                  <c:v>4.29</c:v>
                </c:pt>
                <c:pt idx="429">
                  <c:v>4.3</c:v>
                </c:pt>
                <c:pt idx="430">
                  <c:v>4.3099999999999996</c:v>
                </c:pt>
                <c:pt idx="431">
                  <c:v>4.32</c:v>
                </c:pt>
                <c:pt idx="432">
                  <c:v>4.33</c:v>
                </c:pt>
                <c:pt idx="433">
                  <c:v>4.34</c:v>
                </c:pt>
                <c:pt idx="434">
                  <c:v>4.3499999999999996</c:v>
                </c:pt>
                <c:pt idx="435">
                  <c:v>4.3600000000000003</c:v>
                </c:pt>
                <c:pt idx="436">
                  <c:v>4.37</c:v>
                </c:pt>
                <c:pt idx="437">
                  <c:v>4.38</c:v>
                </c:pt>
                <c:pt idx="438">
                  <c:v>4.3899999999999997</c:v>
                </c:pt>
                <c:pt idx="439">
                  <c:v>4.4000000000000004</c:v>
                </c:pt>
                <c:pt idx="440">
                  <c:v>4.41</c:v>
                </c:pt>
                <c:pt idx="441">
                  <c:v>4.42</c:v>
                </c:pt>
                <c:pt idx="442">
                  <c:v>4.43</c:v>
                </c:pt>
                <c:pt idx="443">
                  <c:v>4.4400000000000004</c:v>
                </c:pt>
                <c:pt idx="444">
                  <c:v>4.45</c:v>
                </c:pt>
                <c:pt idx="445">
                  <c:v>4.46</c:v>
                </c:pt>
                <c:pt idx="446">
                  <c:v>4.47</c:v>
                </c:pt>
                <c:pt idx="447">
                  <c:v>4.4800000000000004</c:v>
                </c:pt>
                <c:pt idx="448">
                  <c:v>4.49</c:v>
                </c:pt>
                <c:pt idx="449">
                  <c:v>4.5</c:v>
                </c:pt>
                <c:pt idx="450">
                  <c:v>4.51</c:v>
                </c:pt>
                <c:pt idx="451">
                  <c:v>4.5199999999999996</c:v>
                </c:pt>
                <c:pt idx="452">
                  <c:v>4.53</c:v>
                </c:pt>
                <c:pt idx="453">
                  <c:v>4.54</c:v>
                </c:pt>
                <c:pt idx="454">
                  <c:v>4.55</c:v>
                </c:pt>
                <c:pt idx="455">
                  <c:v>4.5599999999999996</c:v>
                </c:pt>
                <c:pt idx="456">
                  <c:v>4.57</c:v>
                </c:pt>
                <c:pt idx="457">
                  <c:v>4.58</c:v>
                </c:pt>
                <c:pt idx="458">
                  <c:v>4.59</c:v>
                </c:pt>
                <c:pt idx="459">
                  <c:v>4.5999999999999996</c:v>
                </c:pt>
                <c:pt idx="460">
                  <c:v>4.6100000000000003</c:v>
                </c:pt>
                <c:pt idx="461">
                  <c:v>4.62</c:v>
                </c:pt>
                <c:pt idx="462">
                  <c:v>4.63</c:v>
                </c:pt>
                <c:pt idx="463">
                  <c:v>4.6399999999999997</c:v>
                </c:pt>
                <c:pt idx="464">
                  <c:v>4.6500000000000004</c:v>
                </c:pt>
                <c:pt idx="465">
                  <c:v>4.66</c:v>
                </c:pt>
                <c:pt idx="466">
                  <c:v>4.67</c:v>
                </c:pt>
                <c:pt idx="467">
                  <c:v>4.68</c:v>
                </c:pt>
                <c:pt idx="468">
                  <c:v>4.6900000000000004</c:v>
                </c:pt>
                <c:pt idx="469">
                  <c:v>4.7</c:v>
                </c:pt>
                <c:pt idx="470">
                  <c:v>4.71</c:v>
                </c:pt>
                <c:pt idx="471">
                  <c:v>4.72</c:v>
                </c:pt>
                <c:pt idx="472">
                  <c:v>4.7300000000000004</c:v>
                </c:pt>
                <c:pt idx="473">
                  <c:v>4.74</c:v>
                </c:pt>
                <c:pt idx="474">
                  <c:v>4.75</c:v>
                </c:pt>
                <c:pt idx="475">
                  <c:v>4.76</c:v>
                </c:pt>
                <c:pt idx="476">
                  <c:v>4.7699999999999996</c:v>
                </c:pt>
                <c:pt idx="477">
                  <c:v>4.78</c:v>
                </c:pt>
                <c:pt idx="478">
                  <c:v>4.79</c:v>
                </c:pt>
                <c:pt idx="479">
                  <c:v>4.8</c:v>
                </c:pt>
                <c:pt idx="480">
                  <c:v>4.8099999999999996</c:v>
                </c:pt>
                <c:pt idx="481">
                  <c:v>4.82</c:v>
                </c:pt>
                <c:pt idx="482">
                  <c:v>4.83</c:v>
                </c:pt>
                <c:pt idx="483">
                  <c:v>4.84</c:v>
                </c:pt>
                <c:pt idx="484">
                  <c:v>4.8499999999999996</c:v>
                </c:pt>
                <c:pt idx="485">
                  <c:v>4.8600000000000003</c:v>
                </c:pt>
                <c:pt idx="486">
                  <c:v>4.87</c:v>
                </c:pt>
                <c:pt idx="487">
                  <c:v>4.88</c:v>
                </c:pt>
                <c:pt idx="488">
                  <c:v>4.8899999999999997</c:v>
                </c:pt>
                <c:pt idx="489">
                  <c:v>4.9000000000000004</c:v>
                </c:pt>
                <c:pt idx="490">
                  <c:v>4.91</c:v>
                </c:pt>
                <c:pt idx="491">
                  <c:v>4.92</c:v>
                </c:pt>
                <c:pt idx="492">
                  <c:v>4.93</c:v>
                </c:pt>
                <c:pt idx="493">
                  <c:v>4.9400000000000004</c:v>
                </c:pt>
                <c:pt idx="494">
                  <c:v>4.95</c:v>
                </c:pt>
                <c:pt idx="495">
                  <c:v>4.96</c:v>
                </c:pt>
                <c:pt idx="496">
                  <c:v>4.97</c:v>
                </c:pt>
                <c:pt idx="497">
                  <c:v>4.9800000000000004</c:v>
                </c:pt>
                <c:pt idx="498">
                  <c:v>4.99</c:v>
                </c:pt>
                <c:pt idx="499">
                  <c:v>5</c:v>
                </c:pt>
                <c:pt idx="500">
                  <c:v>5.01</c:v>
                </c:pt>
                <c:pt idx="501">
                  <c:v>5.0199999999999996</c:v>
                </c:pt>
                <c:pt idx="502">
                  <c:v>5.03</c:v>
                </c:pt>
                <c:pt idx="503">
                  <c:v>5.04</c:v>
                </c:pt>
                <c:pt idx="504">
                  <c:v>5.05</c:v>
                </c:pt>
                <c:pt idx="505">
                  <c:v>5.0599999999999996</c:v>
                </c:pt>
                <c:pt idx="506">
                  <c:v>5.07</c:v>
                </c:pt>
                <c:pt idx="507">
                  <c:v>5.08</c:v>
                </c:pt>
                <c:pt idx="508">
                  <c:v>5.09</c:v>
                </c:pt>
                <c:pt idx="509">
                  <c:v>5.0999999999999996</c:v>
                </c:pt>
                <c:pt idx="510">
                  <c:v>5.1100000000000003</c:v>
                </c:pt>
                <c:pt idx="511">
                  <c:v>5.12</c:v>
                </c:pt>
                <c:pt idx="512">
                  <c:v>5.13</c:v>
                </c:pt>
                <c:pt idx="513">
                  <c:v>5.14</c:v>
                </c:pt>
                <c:pt idx="514">
                  <c:v>5.15</c:v>
                </c:pt>
                <c:pt idx="515">
                  <c:v>5.16</c:v>
                </c:pt>
                <c:pt idx="516">
                  <c:v>5.17</c:v>
                </c:pt>
                <c:pt idx="517">
                  <c:v>5.18</c:v>
                </c:pt>
                <c:pt idx="518">
                  <c:v>5.19</c:v>
                </c:pt>
                <c:pt idx="519">
                  <c:v>5.2</c:v>
                </c:pt>
                <c:pt idx="520">
                  <c:v>5.21</c:v>
                </c:pt>
                <c:pt idx="521">
                  <c:v>5.22</c:v>
                </c:pt>
                <c:pt idx="522">
                  <c:v>5.23</c:v>
                </c:pt>
                <c:pt idx="523">
                  <c:v>5.24</c:v>
                </c:pt>
                <c:pt idx="524">
                  <c:v>5.25</c:v>
                </c:pt>
                <c:pt idx="525">
                  <c:v>5.26</c:v>
                </c:pt>
                <c:pt idx="526">
                  <c:v>5.27</c:v>
                </c:pt>
                <c:pt idx="527">
                  <c:v>5.28</c:v>
                </c:pt>
                <c:pt idx="528">
                  <c:v>5.29</c:v>
                </c:pt>
                <c:pt idx="529">
                  <c:v>5.3</c:v>
                </c:pt>
                <c:pt idx="530">
                  <c:v>5.31</c:v>
                </c:pt>
                <c:pt idx="531">
                  <c:v>5.32</c:v>
                </c:pt>
                <c:pt idx="532">
                  <c:v>5.33</c:v>
                </c:pt>
                <c:pt idx="533">
                  <c:v>5.34</c:v>
                </c:pt>
                <c:pt idx="534">
                  <c:v>5.35</c:v>
                </c:pt>
                <c:pt idx="535">
                  <c:v>5.36</c:v>
                </c:pt>
                <c:pt idx="536">
                  <c:v>5.37</c:v>
                </c:pt>
                <c:pt idx="537">
                  <c:v>5.38</c:v>
                </c:pt>
                <c:pt idx="538">
                  <c:v>5.39</c:v>
                </c:pt>
                <c:pt idx="539">
                  <c:v>5.4</c:v>
                </c:pt>
                <c:pt idx="540">
                  <c:v>5.41</c:v>
                </c:pt>
                <c:pt idx="541">
                  <c:v>5.42</c:v>
                </c:pt>
                <c:pt idx="542">
                  <c:v>5.43</c:v>
                </c:pt>
                <c:pt idx="543">
                  <c:v>5.44</c:v>
                </c:pt>
                <c:pt idx="544">
                  <c:v>5.45</c:v>
                </c:pt>
                <c:pt idx="545">
                  <c:v>5.46</c:v>
                </c:pt>
                <c:pt idx="546">
                  <c:v>5.47</c:v>
                </c:pt>
                <c:pt idx="547">
                  <c:v>5.48</c:v>
                </c:pt>
                <c:pt idx="548">
                  <c:v>5.49</c:v>
                </c:pt>
                <c:pt idx="549">
                  <c:v>5.5</c:v>
                </c:pt>
                <c:pt idx="550">
                  <c:v>5.51</c:v>
                </c:pt>
                <c:pt idx="551">
                  <c:v>5.52</c:v>
                </c:pt>
                <c:pt idx="552">
                  <c:v>5.53</c:v>
                </c:pt>
                <c:pt idx="553">
                  <c:v>5.54</c:v>
                </c:pt>
                <c:pt idx="554">
                  <c:v>5.55</c:v>
                </c:pt>
                <c:pt idx="555">
                  <c:v>5.56</c:v>
                </c:pt>
                <c:pt idx="556">
                  <c:v>5.57</c:v>
                </c:pt>
                <c:pt idx="557">
                  <c:v>5.58</c:v>
                </c:pt>
                <c:pt idx="558">
                  <c:v>5.59</c:v>
                </c:pt>
                <c:pt idx="559">
                  <c:v>5.6</c:v>
                </c:pt>
                <c:pt idx="560">
                  <c:v>5.61</c:v>
                </c:pt>
                <c:pt idx="561">
                  <c:v>5.62</c:v>
                </c:pt>
                <c:pt idx="562">
                  <c:v>5.63</c:v>
                </c:pt>
                <c:pt idx="563">
                  <c:v>5.64</c:v>
                </c:pt>
                <c:pt idx="564">
                  <c:v>5.65</c:v>
                </c:pt>
                <c:pt idx="565">
                  <c:v>5.66</c:v>
                </c:pt>
                <c:pt idx="566">
                  <c:v>5.67</c:v>
                </c:pt>
                <c:pt idx="567">
                  <c:v>5.68</c:v>
                </c:pt>
                <c:pt idx="568">
                  <c:v>5.69</c:v>
                </c:pt>
                <c:pt idx="569">
                  <c:v>5.7</c:v>
                </c:pt>
                <c:pt idx="570">
                  <c:v>5.71</c:v>
                </c:pt>
                <c:pt idx="571">
                  <c:v>5.72</c:v>
                </c:pt>
                <c:pt idx="572">
                  <c:v>5.73</c:v>
                </c:pt>
                <c:pt idx="573">
                  <c:v>5.74</c:v>
                </c:pt>
                <c:pt idx="574">
                  <c:v>5.75</c:v>
                </c:pt>
                <c:pt idx="575">
                  <c:v>5.76</c:v>
                </c:pt>
                <c:pt idx="576">
                  <c:v>5.77</c:v>
                </c:pt>
                <c:pt idx="577">
                  <c:v>5.78</c:v>
                </c:pt>
                <c:pt idx="578">
                  <c:v>5.79</c:v>
                </c:pt>
                <c:pt idx="579">
                  <c:v>5.8</c:v>
                </c:pt>
                <c:pt idx="580">
                  <c:v>5.81</c:v>
                </c:pt>
                <c:pt idx="581">
                  <c:v>5.82</c:v>
                </c:pt>
                <c:pt idx="582">
                  <c:v>5.83</c:v>
                </c:pt>
                <c:pt idx="583">
                  <c:v>5.84</c:v>
                </c:pt>
                <c:pt idx="584">
                  <c:v>5.85</c:v>
                </c:pt>
                <c:pt idx="585">
                  <c:v>5.86</c:v>
                </c:pt>
                <c:pt idx="586">
                  <c:v>5.87</c:v>
                </c:pt>
                <c:pt idx="587">
                  <c:v>5.88</c:v>
                </c:pt>
                <c:pt idx="588">
                  <c:v>5.89</c:v>
                </c:pt>
                <c:pt idx="589">
                  <c:v>5.9</c:v>
                </c:pt>
                <c:pt idx="590">
                  <c:v>5.91</c:v>
                </c:pt>
                <c:pt idx="591">
                  <c:v>5.92</c:v>
                </c:pt>
                <c:pt idx="592">
                  <c:v>5.93</c:v>
                </c:pt>
                <c:pt idx="593">
                  <c:v>5.94</c:v>
                </c:pt>
                <c:pt idx="594">
                  <c:v>5.95</c:v>
                </c:pt>
                <c:pt idx="595">
                  <c:v>5.96</c:v>
                </c:pt>
                <c:pt idx="596">
                  <c:v>5.97</c:v>
                </c:pt>
                <c:pt idx="597">
                  <c:v>5.98</c:v>
                </c:pt>
                <c:pt idx="598">
                  <c:v>5.99</c:v>
                </c:pt>
                <c:pt idx="599">
                  <c:v>6</c:v>
                </c:pt>
              </c:numCache>
            </c:numRef>
          </c:xVal>
          <c:yVal>
            <c:numRef>
              <c:f>'FROM SPLIT TIMES'!$H$1:$H$600</c:f>
              <c:numCache>
                <c:formatCode>0.00</c:formatCode>
                <c:ptCount val="600"/>
                <c:pt idx="0" formatCode="General">
                  <c:v>0</c:v>
                </c:pt>
                <c:pt idx="1">
                  <c:v>8.4116366271379583E-2</c:v>
                </c:pt>
                <c:pt idx="2">
                  <c:v>0.16742528539002796</c:v>
                </c:pt>
                <c:pt idx="3">
                  <c:v>0.24993450817701937</c:v>
                </c:pt>
                <c:pt idx="4">
                  <c:v>0.33165171105199415</c:v>
                </c:pt>
                <c:pt idx="5">
                  <c:v>0.41258449674734726</c:v>
                </c:pt>
                <c:pt idx="6">
                  <c:v>0.49274039501556727</c:v>
                </c:pt>
                <c:pt idx="7">
                  <c:v>0.57212686332978191</c:v>
                </c:pt>
                <c:pt idx="8">
                  <c:v>0.65075128757757905</c:v>
                </c:pt>
                <c:pt idx="9">
                  <c:v>0.72862098274816856</c:v>
                </c:pt>
                <c:pt idx="10">
                  <c:v>0.80574319361294955</c:v>
                </c:pt>
                <c:pt idx="11">
                  <c:v>0.88212509539953865</c:v>
                </c:pt>
                <c:pt idx="12">
                  <c:v>0.95777379445933841</c:v>
                </c:pt>
                <c:pt idx="13">
                  <c:v>1.032696328928687</c:v>
                </c:pt>
                <c:pt idx="14">
                  <c:v>1.1068996693836681</c:v>
                </c:pt>
                <c:pt idx="15">
                  <c:v>1.1803907194886336</c:v>
                </c:pt>
                <c:pt idx="16">
                  <c:v>1.2531763166384977</c:v>
                </c:pt>
                <c:pt idx="17">
                  <c:v>1.3252632325948719</c:v>
                </c:pt>
                <c:pt idx="18">
                  <c:v>1.3966581741160884</c:v>
                </c:pt>
                <c:pt idx="19">
                  <c:v>1.4673677835811767</c:v>
                </c:pt>
                <c:pt idx="20">
                  <c:v>1.5373986396078545</c:v>
                </c:pt>
                <c:pt idx="21">
                  <c:v>1.6067572576645797</c:v>
                </c:pt>
                <c:pt idx="22">
                  <c:v>1.6754500906767316</c:v>
                </c:pt>
                <c:pt idx="23">
                  <c:v>1.7434835296269737</c:v>
                </c:pt>
                <c:pt idx="24">
                  <c:v>1.8108639041498531</c:v>
                </c:pt>
                <c:pt idx="25">
                  <c:v>1.8775974831206874</c:v>
                </c:pt>
                <c:pt idx="26">
                  <c:v>1.9436904752388078</c:v>
                </c:pt>
                <c:pt idx="27">
                  <c:v>2.0091490296051933</c:v>
                </c:pt>
                <c:pt idx="28">
                  <c:v>2.0739792362945697</c:v>
                </c:pt>
                <c:pt idx="29">
                  <c:v>2.1381871269220096</c:v>
                </c:pt>
                <c:pt idx="30">
                  <c:v>2.2017786752041015</c:v>
                </c:pt>
                <c:pt idx="31">
                  <c:v>2.2647597975147167</c:v>
                </c:pt>
                <c:pt idx="32">
                  <c:v>2.3271363534354639</c:v>
                </c:pt>
                <c:pt idx="33">
                  <c:v>2.3889141463008392</c:v>
                </c:pt>
                <c:pt idx="34">
                  <c:v>2.4500989237381559</c:v>
                </c:pt>
                <c:pt idx="35">
                  <c:v>2.5106963782022844</c:v>
                </c:pt>
                <c:pt idx="36">
                  <c:v>2.5707121475052643</c:v>
                </c:pt>
                <c:pt idx="37">
                  <c:v>2.6301518153408274</c:v>
                </c:pt>
                <c:pt idx="38">
                  <c:v>2.6890209118038908</c:v>
                </c:pt>
                <c:pt idx="39">
                  <c:v>2.7473249139050604</c:v>
                </c:pt>
                <c:pt idx="40">
                  <c:v>2.8050692460801949</c:v>
                </c:pt>
                <c:pt idx="41">
                  <c:v>2.86225928069508</c:v>
                </c:pt>
                <c:pt idx="42">
                  <c:v>2.9189003385452614</c:v>
                </c:pt>
                <c:pt idx="43">
                  <c:v>2.9749976893510683</c:v>
                </c:pt>
                <c:pt idx="44">
                  <c:v>3.0305565522479028</c:v>
                </c:pt>
                <c:pt idx="45">
                  <c:v>3.0855820962718044</c:v>
                </c:pt>
                <c:pt idx="46">
                  <c:v>3.1400794408403661</c:v>
                </c:pt>
                <c:pt idx="47">
                  <c:v>3.1940536562290331</c:v>
                </c:pt>
                <c:pt idx="48">
                  <c:v>3.2475097640428219</c:v>
                </c:pt>
                <c:pt idx="49">
                  <c:v>3.3004527376835155</c:v>
                </c:pt>
                <c:pt idx="50">
                  <c:v>3.3528875028123806</c:v>
                </c:pt>
                <c:pt idx="51">
                  <c:v>3.4048189378084279</c:v>
                </c:pt>
                <c:pt idx="52">
                  <c:v>3.4562518742222896</c:v>
                </c:pt>
                <c:pt idx="53">
                  <c:v>3.5071910972257321</c:v>
                </c:pt>
                <c:pt idx="54">
                  <c:v>3.5576413460568506</c:v>
                </c:pt>
                <c:pt idx="55">
                  <c:v>3.6076073144609957</c:v>
                </c:pt>
                <c:pt idx="56">
                  <c:v>3.6570936511274685</c:v>
                </c:pt>
                <c:pt idx="57">
                  <c:v>3.7061049601220191</c:v>
                </c:pt>
                <c:pt idx="58">
                  <c:v>3.7546458013151951</c:v>
                </c:pt>
                <c:pt idx="59">
                  <c:v>3.8027206908065803</c:v>
                </c:pt>
                <c:pt idx="60">
                  <c:v>3.8503341013449597</c:v>
                </c:pt>
                <c:pt idx="61">
                  <c:v>3.8974904627444458</c:v>
                </c:pt>
                <c:pt idx="62">
                  <c:v>3.9441941622966237</c:v>
                </c:pt>
                <c:pt idx="63">
                  <c:v>3.9904495451787301</c:v>
                </c:pt>
                <c:pt idx="64">
                  <c:v>4.0362609148579089</c:v>
                </c:pt>
                <c:pt idx="65">
                  <c:v>4.0816325334916037</c:v>
                </c:pt>
                <c:pt idx="66">
                  <c:v>4.1265686223240898</c:v>
                </c:pt>
                <c:pt idx="67">
                  <c:v>4.1710733620792082</c:v>
                </c:pt>
                <c:pt idx="68">
                  <c:v>4.2151508933493291</c:v>
                </c:pt>
                <c:pt idx="69">
                  <c:v>4.2588053169805784</c:v>
                </c:pt>
                <c:pt idx="70">
                  <c:v>4.3020406944543721</c:v>
                </c:pt>
                <c:pt idx="71">
                  <c:v>4.3448610482652796</c:v>
                </c:pt>
                <c:pt idx="72">
                  <c:v>4.3872703622952738</c:v>
                </c:pt>
                <c:pt idx="73">
                  <c:v>4.4292725821843684</c:v>
                </c:pt>
                <c:pt idx="74">
                  <c:v>4.4708716156977166</c:v>
                </c:pt>
                <c:pt idx="75">
                  <c:v>4.5120713330891782</c:v>
                </c:pt>
                <c:pt idx="76">
                  <c:v>4.5528755674613928</c:v>
                </c:pt>
                <c:pt idx="77">
                  <c:v>4.5932881151224025</c:v>
                </c:pt>
                <c:pt idx="78">
                  <c:v>4.633312735938854</c:v>
                </c:pt>
                <c:pt idx="79">
                  <c:v>4.6729531536857953</c:v>
                </c:pt>
                <c:pt idx="80">
                  <c:v>4.7122130563931366</c:v>
                </c:pt>
                <c:pt idx="81">
                  <c:v>4.7510960966887641</c:v>
                </c:pt>
                <c:pt idx="82">
                  <c:v>4.7896058921383773</c:v>
                </c:pt>
                <c:pt idx="83">
                  <c:v>4.8277460255820523</c:v>
                </c:pt>
                <c:pt idx="84">
                  <c:v>4.8655200454675827</c:v>
                </c:pt>
                <c:pt idx="85">
                  <c:v>4.902931466180612</c:v>
                </c:pt>
                <c:pt idx="86">
                  <c:v>4.9399837683716061</c:v>
                </c:pt>
                <c:pt idx="87">
                  <c:v>4.9766803992796795</c:v>
                </c:pt>
                <c:pt idx="88">
                  <c:v>5.0130247730533215</c:v>
                </c:pt>
                <c:pt idx="89">
                  <c:v>5.0490202710680343</c:v>
                </c:pt>
                <c:pt idx="90">
                  <c:v>5.0846702422409278</c:v>
                </c:pt>
                <c:pt idx="91">
                  <c:v>5.1199780033422897</c:v>
                </c:pt>
                <c:pt idx="92">
                  <c:v>5.1549468393041789</c:v>
                </c:pt>
                <c:pt idx="93">
                  <c:v>5.1895800035260331</c:v>
                </c:pt>
                <c:pt idx="94">
                  <c:v>5.2238807181773605</c:v>
                </c:pt>
                <c:pt idx="95">
                  <c:v>5.2578521744975273</c:v>
                </c:pt>
                <c:pt idx="96">
                  <c:v>5.2914975330926532</c:v>
                </c:pt>
                <c:pt idx="97">
                  <c:v>5.3248199242296668</c:v>
                </c:pt>
                <c:pt idx="98">
                  <c:v>5.35782244812754</c:v>
                </c:pt>
                <c:pt idx="99">
                  <c:v>5.3905081752457198</c:v>
                </c:pt>
                <c:pt idx="100">
                  <c:v>5.4228801465697956</c:v>
                </c:pt>
                <c:pt idx="101">
                  <c:v>5.4549413738944272</c:v>
                </c:pt>
                <c:pt idx="102">
                  <c:v>5.4866948401035494</c:v>
                </c:pt>
                <c:pt idx="103">
                  <c:v>5.5181434994478895</c:v>
                </c:pt>
                <c:pt idx="104">
                  <c:v>5.5492902778198294</c:v>
                </c:pt>
                <c:pt idx="105">
                  <c:v>5.5801380730256156</c:v>
                </c:pt>
                <c:pt idx="106">
                  <c:v>5.610689755054965</c:v>
                </c:pt>
                <c:pt idx="107">
                  <c:v>5.6409481663480801</c:v>
                </c:pt>
                <c:pt idx="108">
                  <c:v>5.6709161220601025</c:v>
                </c:pt>
                <c:pt idx="109">
                  <c:v>5.7005964103230236</c:v>
                </c:pt>
                <c:pt idx="110">
                  <c:v>5.7299917925050901</c:v>
                </c:pt>
                <c:pt idx="111">
                  <c:v>5.7591050034677078</c:v>
                </c:pt>
                <c:pt idx="112">
                  <c:v>5.7879387518198886</c:v>
                </c:pt>
                <c:pt idx="113">
                  <c:v>5.8164957201702521</c:v>
                </c:pt>
                <c:pt idx="114">
                  <c:v>5.844778565376604</c:v>
                </c:pt>
                <c:pt idx="115">
                  <c:v>5.8727899187931252</c:v>
                </c:pt>
                <c:pt idx="116">
                  <c:v>5.9005323865151871</c:v>
                </c:pt>
                <c:pt idx="117">
                  <c:v>5.9280085496218096</c:v>
                </c:pt>
                <c:pt idx="118">
                  <c:v>5.9552209644158065</c:v>
                </c:pt>
                <c:pt idx="119">
                  <c:v>5.9821721626616053</c:v>
                </c:pt>
                <c:pt idx="120">
                  <c:v>6.0088646518208018</c:v>
                </c:pt>
                <c:pt idx="121">
                  <c:v>6.0353009152854495</c:v>
                </c:pt>
                <c:pt idx="122">
                  <c:v>6.0614834126090997</c:v>
                </c:pt>
                <c:pt idx="123">
                  <c:v>6.0874145797356372</c:v>
                </c:pt>
                <c:pt idx="124">
                  <c:v>6.1130968292259107</c:v>
                </c:pt>
                <c:pt idx="125">
                  <c:v>6.1385325504821937</c:v>
                </c:pt>
                <c:pt idx="126">
                  <c:v>6.1637241099704818</c:v>
                </c:pt>
                <c:pt idx="127">
                  <c:v>6.1886738514406678</c:v>
                </c:pt>
                <c:pt idx="128">
                  <c:v>6.2133840961445967</c:v>
                </c:pt>
                <c:pt idx="129">
                  <c:v>6.2378571430520191</c:v>
                </c:pt>
                <c:pt idx="130">
                  <c:v>6.2620952690644964</c:v>
                </c:pt>
                <c:pt idx="131">
                  <c:v>6.2861007292272237</c:v>
                </c:pt>
                <c:pt idx="132">
                  <c:v>6.3098757569388431</c:v>
                </c:pt>
                <c:pt idx="133">
                  <c:v>6.3334225641592203</c:v>
                </c:pt>
                <c:pt idx="134">
                  <c:v>6.3567433416152506</c:v>
                </c:pt>
                <c:pt idx="135">
                  <c:v>6.3798402590046734</c:v>
                </c:pt>
                <c:pt idx="136">
                  <c:v>6.4027154651979323</c:v>
                </c:pt>
                <c:pt idx="137">
                  <c:v>6.4253710884381023</c:v>
                </c:pt>
                <c:pt idx="138">
                  <c:v>6.4478092365388973</c:v>
                </c:pt>
                <c:pt idx="139">
                  <c:v>6.4700319970807714</c:v>
                </c:pt>
                <c:pt idx="140">
                  <c:v>6.492041437605141</c:v>
                </c:pt>
                <c:pt idx="141">
                  <c:v>6.5138396058067469</c:v>
                </c:pt>
                <c:pt idx="142">
                  <c:v>6.5354285297241619</c:v>
                </c:pt>
                <c:pt idx="143">
                  <c:v>6.5568102179284766</c:v>
                </c:pt>
                <c:pt idx="144">
                  <c:v>6.5779866597101702</c:v>
                </c:pt>
                <c:pt idx="145">
                  <c:v>6.5989598252641848</c:v>
                </c:pt>
                <c:pt idx="146">
                  <c:v>6.6197316658732337</c:v>
                </c:pt>
                <c:pt idx="147">
                  <c:v>6.6403041140893366</c:v>
                </c:pt>
                <c:pt idx="148">
                  <c:v>6.6606790839136218</c:v>
                </c:pt>
                <c:pt idx="149">
                  <c:v>6.6808584709743988</c:v>
                </c:pt>
                <c:pt idx="150">
                  <c:v>6.7008441527035227</c:v>
                </c:pt>
                <c:pt idx="151">
                  <c:v>6.7206379885110623</c:v>
                </c:pt>
                <c:pt idx="152">
                  <c:v>6.7402418199582996</c:v>
                </c:pt>
                <c:pt idx="153">
                  <c:v>6.7596574709290573</c:v>
                </c:pt>
                <c:pt idx="154">
                  <c:v>6.7788867477993904</c:v>
                </c:pt>
                <c:pt idx="155">
                  <c:v>6.7979314396056463</c:v>
                </c:pt>
                <c:pt idx="156">
                  <c:v>6.8167933182109151</c:v>
                </c:pt>
                <c:pt idx="157">
                  <c:v>6.8354741384698698</c:v>
                </c:pt>
                <c:pt idx="158">
                  <c:v>6.8539756383920416</c:v>
                </c:pt>
                <c:pt idx="159">
                  <c:v>6.8722995393035138</c:v>
                </c:pt>
                <c:pt idx="160">
                  <c:v>6.8904475460070724</c:v>
                </c:pt>
                <c:pt idx="161">
                  <c:v>6.9084213469408127</c:v>
                </c:pt>
                <c:pt idx="162">
                  <c:v>6.9262226143352317</c:v>
                </c:pt>
                <c:pt idx="163">
                  <c:v>6.9438530043688003</c:v>
                </c:pt>
                <c:pt idx="164">
                  <c:v>6.9613141573220592</c:v>
                </c:pt>
                <c:pt idx="165">
                  <c:v>6.9786076977302161</c:v>
                </c:pt>
                <c:pt idx="166">
                  <c:v>6.9957352345342922</c:v>
                </c:pt>
                <c:pt idx="167">
                  <c:v>7.0126983612308136</c:v>
                </c:pt>
                <c:pt idx="168">
                  <c:v>7.0294986560200661</c:v>
                </c:pt>
                <c:pt idx="169">
                  <c:v>7.0461376819529242</c:v>
                </c:pt>
                <c:pt idx="170">
                  <c:v>7.0626169870762734</c:v>
                </c:pt>
                <c:pt idx="171">
                  <c:v>7.0789381045770412</c:v>
                </c:pt>
                <c:pt idx="172">
                  <c:v>7.0951025529248275</c:v>
                </c:pt>
                <c:pt idx="173">
                  <c:v>7.1111118360131975</c:v>
                </c:pt>
                <c:pt idx="174">
                  <c:v>7.126967443299578</c:v>
                </c:pt>
                <c:pt idx="175">
                  <c:v>7.1426708499438529</c:v>
                </c:pt>
                <c:pt idx="176">
                  <c:v>7.1582235169455926</c:v>
                </c:pt>
                <c:pt idx="177">
                  <c:v>7.1736268912799881</c:v>
                </c:pt>
                <c:pt idx="178">
                  <c:v>7.1888824060324721</c:v>
                </c:pt>
                <c:pt idx="179">
                  <c:v>7.20399148053205</c:v>
                </c:pt>
                <c:pt idx="180">
                  <c:v>7.2189555204833482</c:v>
                </c:pt>
                <c:pt idx="181">
                  <c:v>7.2337759180973986</c:v>
                </c:pt>
                <c:pt idx="182">
                  <c:v>7.248454052221164</c:v>
                </c:pt>
                <c:pt idx="183">
                  <c:v>7.2629912884658259</c:v>
                </c:pt>
                <c:pt idx="184">
                  <c:v>7.2773889793338293</c:v>
                </c:pt>
                <c:pt idx="185">
                  <c:v>7.2916484643447275</c:v>
                </c:pt>
                <c:pt idx="186">
                  <c:v>7.3057710701597927</c:v>
                </c:pt>
                <c:pt idx="187">
                  <c:v>7.3197581107054592</c:v>
                </c:pt>
                <c:pt idx="188">
                  <c:v>7.3336108872955537</c:v>
                </c:pt>
                <c:pt idx="189">
                  <c:v>7.3473306887523808</c:v>
                </c:pt>
                <c:pt idx="190">
                  <c:v>7.3609187915266148</c:v>
                </c:pt>
                <c:pt idx="191">
                  <c:v>7.3743764598160713</c:v>
                </c:pt>
                <c:pt idx="192">
                  <c:v>7.3877049456833142</c:v>
                </c:pt>
                <c:pt idx="193">
                  <c:v>7.4009054891721497</c:v>
                </c:pt>
                <c:pt idx="194">
                  <c:v>7.4139793184229941</c:v>
                </c:pt>
                <c:pt idx="195">
                  <c:v>7.4269276497871388</c:v>
                </c:pt>
                <c:pt idx="196">
                  <c:v>7.4397516879399159</c:v>
                </c:pt>
                <c:pt idx="197">
                  <c:v>7.4524526259927715</c:v>
                </c:pt>
                <c:pt idx="198">
                  <c:v>7.4650316456042782</c:v>
                </c:pt>
                <c:pt idx="199">
                  <c:v>7.4774899170900655</c:v>
                </c:pt>
                <c:pt idx="200">
                  <c:v>7.4898285995317107</c:v>
                </c:pt>
                <c:pt idx="201">
                  <c:v>7.5020488408845685</c:v>
                </c:pt>
                <c:pt idx="202">
                  <c:v>7.5141517780845799</c:v>
                </c:pt>
                <c:pt idx="203">
                  <c:v>7.5261385371540444</c:v>
                </c:pt>
                <c:pt idx="204">
                  <c:v>7.5380102333063839</c:v>
                </c:pt>
                <c:pt idx="205">
                  <c:v>7.5497679710498984</c:v>
                </c:pt>
                <c:pt idx="206">
                  <c:v>7.5614128442905315</c:v>
                </c:pt>
                <c:pt idx="207">
                  <c:v>7.5729459364336336</c:v>
                </c:pt>
                <c:pt idx="208">
                  <c:v>7.5843683204847689</c:v>
                </c:pt>
                <c:pt idx="209">
                  <c:v>7.5956810591495376</c:v>
                </c:pt>
                <c:pt idx="210">
                  <c:v>7.6068852049324533</c:v>
                </c:pt>
                <c:pt idx="211">
                  <c:v>7.6179818002348592</c:v>
                </c:pt>
                <c:pt idx="212">
                  <c:v>7.6289718774519146</c:v>
                </c:pt>
                <c:pt idx="213">
                  <c:v>7.6398564590686409</c:v>
                </c:pt>
                <c:pt idx="214">
                  <c:v>7.6506365577550577</c:v>
                </c:pt>
                <c:pt idx="215">
                  <c:v>7.6613131764603901</c:v>
                </c:pt>
                <c:pt idx="216">
                  <c:v>7.671887308506391</c:v>
                </c:pt>
                <c:pt idx="217">
                  <c:v>7.6823599376797436</c:v>
                </c:pt>
                <c:pt idx="218">
                  <c:v>7.6927320383236033</c:v>
                </c:pt>
                <c:pt idx="219">
                  <c:v>7.7030045754282366</c:v>
                </c:pt>
                <c:pt idx="220">
                  <c:v>7.7131785047208119</c:v>
                </c:pt>
                <c:pt idx="221">
                  <c:v>7.7232547727543048</c:v>
                </c:pt>
                <c:pt idx="222">
                  <c:v>7.7332343169955751</c:v>
                </c:pt>
                <c:pt idx="223">
                  <c:v>7.7431180659125776</c:v>
                </c:pt>
                <c:pt idx="224">
                  <c:v>7.7529069390607477</c:v>
                </c:pt>
                <c:pt idx="225">
                  <c:v>7.7626018471685541</c:v>
                </c:pt>
                <c:pt idx="226">
                  <c:v>7.77220369222223</c:v>
                </c:pt>
                <c:pt idx="227">
                  <c:v>7.7817133675496883</c:v>
                </c:pt>
                <c:pt idx="228">
                  <c:v>7.7911317579036412</c:v>
                </c:pt>
                <c:pt idx="229">
                  <c:v>7.8004597395439061</c:v>
                </c:pt>
                <c:pt idx="230">
                  <c:v>7.8096981803189385</c:v>
                </c:pt>
                <c:pt idx="231">
                  <c:v>7.8188479397465702</c:v>
                </c:pt>
                <c:pt idx="232">
                  <c:v>7.8279098690939737</c:v>
                </c:pt>
                <c:pt idx="233">
                  <c:v>7.8368848114568692</c:v>
                </c:pt>
                <c:pt idx="234">
                  <c:v>7.8457736018379549</c:v>
                </c:pt>
                <c:pt idx="235">
                  <c:v>7.8545770672246009</c:v>
                </c:pt>
                <c:pt idx="236">
                  <c:v>7.8632960266657843</c:v>
                </c:pt>
                <c:pt idx="237">
                  <c:v>7.8719312913482939</c:v>
                </c:pt>
                <c:pt idx="238">
                  <c:v>7.8804836646722007</c:v>
                </c:pt>
                <c:pt idx="239">
                  <c:v>7.8889539423256041</c:v>
                </c:pt>
                <c:pt idx="240">
                  <c:v>7.8973429123586545</c:v>
                </c:pt>
                <c:pt idx="241">
                  <c:v>7.9056513552568832</c:v>
                </c:pt>
                <c:pt idx="242">
                  <c:v>7.9138800440138048</c:v>
                </c:pt>
                <c:pt idx="243">
                  <c:v>7.9220297442028418</c:v>
                </c:pt>
                <c:pt idx="244">
                  <c:v>7.9301012140485465</c:v>
                </c:pt>
                <c:pt idx="245">
                  <c:v>7.9380952044971478</c:v>
                </c:pt>
                <c:pt idx="246">
                  <c:v>7.946012459286413</c:v>
                </c:pt>
                <c:pt idx="247">
                  <c:v>7.9538537150148496</c:v>
                </c:pt>
                <c:pt idx="248">
                  <c:v>7.9616197012102274</c:v>
                </c:pt>
                <c:pt idx="249">
                  <c:v>7.969311140397461</c:v>
                </c:pt>
                <c:pt idx="250">
                  <c:v>7.9769287481658209</c:v>
                </c:pt>
                <c:pt idx="251">
                  <c:v>7.9844732332355228</c:v>
                </c:pt>
                <c:pt idx="252">
                  <c:v>7.9919452975236531</c:v>
                </c:pt>
                <c:pt idx="253">
                  <c:v>7.9993456362094779</c:v>
                </c:pt>
                <c:pt idx="254">
                  <c:v>8.006674937799124</c:v>
                </c:pt>
                <c:pt idx="255">
                  <c:v>8.0139338841896279</c:v>
                </c:pt>
                <c:pt idx="256">
                  <c:v>8.0211231507323859</c:v>
                </c:pt>
                <c:pt idx="257">
                  <c:v>8.0282434062959762</c:v>
                </c:pt>
                <c:pt idx="258">
                  <c:v>8.0352953133284046</c:v>
                </c:pt>
                <c:pt idx="259">
                  <c:v>8.0422795279187191</c:v>
                </c:pt>
                <c:pt idx="260">
                  <c:v>8.0491966998580597</c:v>
                </c:pt>
                <c:pt idx="261">
                  <c:v>8.056047472700115</c:v>
                </c:pt>
                <c:pt idx="262">
                  <c:v>8.0628324838209906</c:v>
                </c:pt>
                <c:pt idx="263">
                  <c:v>8.0695523644785148</c:v>
                </c:pt>
                <c:pt idx="264">
                  <c:v>8.0762077398709611</c:v>
                </c:pt>
                <c:pt idx="265">
                  <c:v>8.0827992291952242</c:v>
                </c:pt>
                <c:pt idx="266">
                  <c:v>8.0893274457044217</c:v>
                </c:pt>
                <c:pt idx="267">
                  <c:v>8.0957929967649491</c:v>
                </c:pt>
                <c:pt idx="268">
                  <c:v>8.1021964839129943</c:v>
                </c:pt>
                <c:pt idx="269">
                  <c:v>8.1085385029104948</c:v>
                </c:pt>
                <c:pt idx="270">
                  <c:v>8.1148196438005691</c:v>
                </c:pt>
                <c:pt idx="271">
                  <c:v>8.1210404909624163</c:v>
                </c:pt>
                <c:pt idx="272">
                  <c:v>8.127201623165675</c:v>
                </c:pt>
                <c:pt idx="273">
                  <c:v>8.13330361362428</c:v>
                </c:pt>
                <c:pt idx="274">
                  <c:v>8.1393470300497928</c:v>
                </c:pt>
                <c:pt idx="275">
                  <c:v>8.1453324347042066</c:v>
                </c:pt>
                <c:pt idx="276">
                  <c:v>8.1512603844522786</c:v>
                </c:pt>
                <c:pt idx="277">
                  <c:v>8.1571314308133172</c:v>
                </c:pt>
                <c:pt idx="278">
                  <c:v>8.1629461200125117</c:v>
                </c:pt>
                <c:pt idx="279">
                  <c:v>8.1687049930317404</c:v>
                </c:pt>
                <c:pt idx="280">
                  <c:v>8.1744085856599042</c:v>
                </c:pt>
                <c:pt idx="281">
                  <c:v>8.1800574285427814</c:v>
                </c:pt>
                <c:pt idx="282">
                  <c:v>8.1856520472323862</c:v>
                </c:pt>
                <c:pt idx="283">
                  <c:v>8.1911929622358741</c:v>
                </c:pt>
                <c:pt idx="284">
                  <c:v>8.1966806890639621</c:v>
                </c:pt>
                <c:pt idx="285">
                  <c:v>8.2021157382788985</c:v>
                </c:pt>
                <c:pt idx="286">
                  <c:v>8.2074986155419545</c:v>
                </c:pt>
                <c:pt idx="287">
                  <c:v>8.2128298216604705</c:v>
                </c:pt>
                <c:pt idx="288">
                  <c:v>8.2181098526344609</c:v>
                </c:pt>
                <c:pt idx="289">
                  <c:v>8.2233391997027478</c:v>
                </c:pt>
                <c:pt idx="290">
                  <c:v>8.2285183493886684</c:v>
                </c:pt>
                <c:pt idx="291">
                  <c:v>8.2336477835453419</c:v>
                </c:pt>
                <c:pt idx="292">
                  <c:v>8.2387279794005011</c:v>
                </c:pt>
                <c:pt idx="293">
                  <c:v>8.2437594096008819</c:v>
                </c:pt>
                <c:pt idx="294">
                  <c:v>8.2487425422562151</c:v>
                </c:pt>
                <c:pt idx="295">
                  <c:v>8.2536778409827569</c:v>
                </c:pt>
                <c:pt idx="296">
                  <c:v>8.2585657649464412</c:v>
                </c:pt>
                <c:pt idx="297">
                  <c:v>8.2634067689055861</c:v>
                </c:pt>
                <c:pt idx="298">
                  <c:v>8.2682013032532105</c:v>
                </c:pt>
                <c:pt idx="299">
                  <c:v>8.2729498140589346</c:v>
                </c:pt>
                <c:pt idx="300">
                  <c:v>8.2776527431104778</c:v>
                </c:pt>
                <c:pt idx="301">
                  <c:v>8.2823105279547722</c:v>
                </c:pt>
                <c:pt idx="302">
                  <c:v>8.2869236019386552</c:v>
                </c:pt>
                <c:pt idx="303">
                  <c:v>8.2914923942492003</c:v>
                </c:pt>
                <c:pt idx="304">
                  <c:v>8.2960173299536404</c:v>
                </c:pt>
                <c:pt idx="305">
                  <c:v>8.3004988300389151</c:v>
                </c:pt>
                <c:pt idx="306">
                  <c:v>8.3049373114508427</c:v>
                </c:pt>
                <c:pt idx="307">
                  <c:v>8.309333187132907</c:v>
                </c:pt>
                <c:pt idx="308">
                  <c:v>8.3136868660646766</c:v>
                </c:pt>
                <c:pt idx="309">
                  <c:v>8.3179987532998556</c:v>
                </c:pt>
                <c:pt idx="310">
                  <c:v>8.3222692500039752</c:v>
                </c:pt>
                <c:pt idx="311">
                  <c:v>8.3264987534917037</c:v>
                </c:pt>
                <c:pt idx="312">
                  <c:v>8.3306876572638249</c:v>
                </c:pt>
                <c:pt idx="313">
                  <c:v>8.3348363510438386</c:v>
                </c:pt>
                <c:pt idx="314">
                  <c:v>8.3389452208142227</c:v>
                </c:pt>
                <c:pt idx="315">
                  <c:v>8.3430146488523498</c:v>
                </c:pt>
                <c:pt idx="316">
                  <c:v>8.3470450137660421</c:v>
                </c:pt>
                <c:pt idx="317">
                  <c:v>8.3510366905288045</c:v>
                </c:pt>
                <c:pt idx="318">
                  <c:v>8.3549900505147079</c:v>
                </c:pt>
                <c:pt idx="319">
                  <c:v>8.3589054615329363</c:v>
                </c:pt>
                <c:pt idx="320">
                  <c:v>8.362783287862019</c:v>
                </c:pt>
                <c:pt idx="321">
                  <c:v>8.3666238902837105</c:v>
                </c:pt>
                <c:pt idx="322">
                  <c:v>8.3704276261165607</c:v>
                </c:pt>
                <c:pt idx="323">
                  <c:v>8.3741948492491574</c:v>
                </c:pt>
                <c:pt idx="324">
                  <c:v>8.3779259101730563</c:v>
                </c:pt>
                <c:pt idx="325">
                  <c:v>8.381621156015381</c:v>
                </c:pt>
                <c:pt idx="326">
                  <c:v>8.3852809305711276</c:v>
                </c:pt>
                <c:pt idx="327">
                  <c:v>8.3889055743351424</c:v>
                </c:pt>
                <c:pt idx="328">
                  <c:v>8.3924954245338057</c:v>
                </c:pt>
                <c:pt idx="329">
                  <c:v>8.3960508151564071</c:v>
                </c:pt>
                <c:pt idx="330">
                  <c:v>8.3995720769862139</c:v>
                </c:pt>
                <c:pt idx="331">
                  <c:v>8.4030595376312505</c:v>
                </c:pt>
                <c:pt idx="332">
                  <c:v>8.4065135215547784</c:v>
                </c:pt>
                <c:pt idx="333">
                  <c:v>8.4099343501054786</c:v>
                </c:pt>
                <c:pt idx="334">
                  <c:v>8.4133223415473513</c:v>
                </c:pt>
                <c:pt idx="335">
                  <c:v>8.4166778110893326</c:v>
                </c:pt>
                <c:pt idx="336">
                  <c:v>8.420001070914612</c:v>
                </c:pt>
                <c:pt idx="337">
                  <c:v>8.4232924302096741</c:v>
                </c:pt>
                <c:pt idx="338">
                  <c:v>8.4265521951930822</c:v>
                </c:pt>
                <c:pt idx="339">
                  <c:v>8.4297806691439465</c:v>
                </c:pt>
                <c:pt idx="340">
                  <c:v>8.4329781524301541</c:v>
                </c:pt>
                <c:pt idx="341">
                  <c:v>8.4361449425363073</c:v>
                </c:pt>
                <c:pt idx="342">
                  <c:v>8.4392813340914081</c:v>
                </c:pt>
                <c:pt idx="343">
                  <c:v>8.4423876188962605</c:v>
                </c:pt>
                <c:pt idx="344">
                  <c:v>8.4454640859506291</c:v>
                </c:pt>
                <c:pt idx="345">
                  <c:v>8.4485110214801153</c:v>
                </c:pt>
                <c:pt idx="346">
                  <c:v>8.4515287089627957</c:v>
                </c:pt>
                <c:pt idx="347">
                  <c:v>8.454517429155592</c:v>
                </c:pt>
                <c:pt idx="348">
                  <c:v>8.4574774601203959</c:v>
                </c:pt>
                <c:pt idx="349">
                  <c:v>8.4604090772499294</c:v>
                </c:pt>
                <c:pt idx="350">
                  <c:v>8.4633125532933828</c:v>
                </c:pt>
                <c:pt idx="351">
                  <c:v>8.466188158381776</c:v>
                </c:pt>
                <c:pt idx="352">
                  <c:v>8.4690361600530917</c:v>
                </c:pt>
                <c:pt idx="353">
                  <c:v>8.4718568232771805</c:v>
                </c:pt>
                <c:pt idx="354">
                  <c:v>8.4746504104803915</c:v>
                </c:pt>
                <c:pt idx="355">
                  <c:v>8.4774171815700079</c:v>
                </c:pt>
                <c:pt idx="356">
                  <c:v>8.4801573939584163</c:v>
                </c:pt>
                <c:pt idx="357">
                  <c:v>8.482871302587057</c:v>
                </c:pt>
                <c:pt idx="358">
                  <c:v>8.4855591599501459</c:v>
                </c:pt>
                <c:pt idx="359">
                  <c:v>8.4882212161181645</c:v>
                </c:pt>
                <c:pt idx="360">
                  <c:v>8.4908577187611254</c:v>
                </c:pt>
                <c:pt idx="361">
                  <c:v>8.4934689131716148</c:v>
                </c:pt>
                <c:pt idx="362">
                  <c:v>8.4960550422876153</c:v>
                </c:pt>
                <c:pt idx="363">
                  <c:v>8.4986163467151048</c:v>
                </c:pt>
                <c:pt idx="364">
                  <c:v>8.5011530647504472</c:v>
                </c:pt>
                <c:pt idx="365">
                  <c:v>8.5036654324025562</c:v>
                </c:pt>
                <c:pt idx="366">
                  <c:v>8.5061536834148566</c:v>
                </c:pt>
                <c:pt idx="367">
                  <c:v>8.5086180492870316</c:v>
                </c:pt>
                <c:pt idx="368">
                  <c:v>8.5110587592965601</c:v>
                </c:pt>
                <c:pt idx="369">
                  <c:v>8.5134760405200502</c:v>
                </c:pt>
                <c:pt idx="370">
                  <c:v>8.5158701178543588</c:v>
                </c:pt>
                <c:pt idx="371">
                  <c:v>8.5182412140375234</c:v>
                </c:pt>
                <c:pt idx="372">
                  <c:v>8.5205895496694808</c:v>
                </c:pt>
                <c:pt idx="373">
                  <c:v>8.5229153432325901</c:v>
                </c:pt>
                <c:pt idx="374">
                  <c:v>8.525218811111964</c:v>
                </c:pt>
                <c:pt idx="375">
                  <c:v>8.5275001676155959</c:v>
                </c:pt>
                <c:pt idx="376">
                  <c:v>8.529759624994302</c:v>
                </c:pt>
                <c:pt idx="377">
                  <c:v>8.5319973934614683</c:v>
                </c:pt>
                <c:pt idx="378">
                  <c:v>8.5342136812126075</c:v>
                </c:pt>
                <c:pt idx="379">
                  <c:v>8.5364086944447219</c:v>
                </c:pt>
                <c:pt idx="380">
                  <c:v>8.5385826373755034</c:v>
                </c:pt>
                <c:pt idx="381">
                  <c:v>8.5407357122623182</c:v>
                </c:pt>
                <c:pt idx="382">
                  <c:v>8.5428681194210316</c:v>
                </c:pt>
                <c:pt idx="383">
                  <c:v>8.5449800572446435</c:v>
                </c:pt>
                <c:pt idx="384">
                  <c:v>8.5470717222217445</c:v>
                </c:pt>
                <c:pt idx="385">
                  <c:v>8.5491433089547986</c:v>
                </c:pt>
                <c:pt idx="386">
                  <c:v>8.5511950101782528</c:v>
                </c:pt>
                <c:pt idx="387">
                  <c:v>8.5532270167764537</c:v>
                </c:pt>
                <c:pt idx="388">
                  <c:v>8.5552395178014287</c:v>
                </c:pt>
                <c:pt idx="389">
                  <c:v>8.5572327004904523</c:v>
                </c:pt>
                <c:pt idx="390">
                  <c:v>8.5592067502834848</c:v>
                </c:pt>
                <c:pt idx="391">
                  <c:v>8.5611618508404117</c:v>
                </c:pt>
                <c:pt idx="392">
                  <c:v>8.5630981840581395</c:v>
                </c:pt>
                <c:pt idx="393">
                  <c:v>8.5650159300875153</c:v>
                </c:pt>
                <c:pt idx="394">
                  <c:v>8.5669152673500868</c:v>
                </c:pt>
                <c:pt idx="395">
                  <c:v>8.5687963725547043</c:v>
                </c:pt>
                <c:pt idx="396">
                  <c:v>8.5706594207139606</c:v>
                </c:pt>
                <c:pt idx="397">
                  <c:v>8.5725045851604715</c:v>
                </c:pt>
                <c:pt idx="398">
                  <c:v>8.5743320375630034</c:v>
                </c:pt>
                <c:pt idx="399">
                  <c:v>8.5761419479424497</c:v>
                </c:pt>
                <c:pt idx="400">
                  <c:v>8.5779344846876384</c:v>
                </c:pt>
                <c:pt idx="401">
                  <c:v>8.5797098145710073</c:v>
                </c:pt>
                <c:pt idx="402">
                  <c:v>8.5814681027641218</c:v>
                </c:pt>
                <c:pt idx="403">
                  <c:v>8.583209512853033</c:v>
                </c:pt>
                <c:pt idx="404">
                  <c:v>8.5849342068535002</c:v>
                </c:pt>
                <c:pt idx="405">
                  <c:v>8.5866423452260712</c:v>
                </c:pt>
                <c:pt idx="406">
                  <c:v>8.5883340868910025</c:v>
                </c:pt>
                <c:pt idx="407">
                  <c:v>8.590009589243051</c:v>
                </c:pt>
                <c:pt idx="408">
                  <c:v>8.5916690081661127</c:v>
                </c:pt>
                <c:pt idx="409">
                  <c:v>8.5933124980477285</c:v>
                </c:pt>
                <c:pt idx="410">
                  <c:v>8.5949402117934461</c:v>
                </c:pt>
                <c:pt idx="411">
                  <c:v>8.5965523008410525</c:v>
                </c:pt>
                <c:pt idx="412">
                  <c:v>8.5981489151746491</c:v>
                </c:pt>
                <c:pt idx="413">
                  <c:v>8.5997302033386216</c:v>
                </c:pt>
                <c:pt idx="414">
                  <c:v>8.6012963124514492</c:v>
                </c:pt>
                <c:pt idx="415">
                  <c:v>8.6028473882194003</c:v>
                </c:pt>
                <c:pt idx="416">
                  <c:v>8.6043835749500808</c:v>
                </c:pt>
                <c:pt idx="417">
                  <c:v>8.6059050155658632</c:v>
                </c:pt>
                <c:pt idx="418">
                  <c:v>8.6074118516171882</c:v>
                </c:pt>
                <c:pt idx="419">
                  <c:v>8.608904223295724</c:v>
                </c:pt>
                <c:pt idx="420">
                  <c:v>8.6103822694474221</c:v>
                </c:pt>
                <c:pt idx="421">
                  <c:v>8.611846127585423</c:v>
                </c:pt>
                <c:pt idx="422">
                  <c:v>8.6132959339028563</c:v>
                </c:pt>
                <c:pt idx="423">
                  <c:v>8.6147318232855135</c:v>
                </c:pt>
                <c:pt idx="424">
                  <c:v>8.6161539293243941</c:v>
                </c:pt>
                <c:pt idx="425">
                  <c:v>8.6175623843281315</c:v>
                </c:pt>
                <c:pt idx="426">
                  <c:v>8.6189573193353102</c:v>
                </c:pt>
                <c:pt idx="427">
                  <c:v>8.6203388641266532</c:v>
                </c:pt>
                <c:pt idx="428">
                  <c:v>8.6217071472370943</c:v>
                </c:pt>
                <c:pt idx="429">
                  <c:v>8.6230622959677383</c:v>
                </c:pt>
                <c:pt idx="430">
                  <c:v>8.6244044363977075</c:v>
                </c:pt>
                <c:pt idx="431">
                  <c:v>8.6257336933958708</c:v>
                </c:pt>
                <c:pt idx="432">
                  <c:v>8.6270501906324562</c:v>
                </c:pt>
                <c:pt idx="433">
                  <c:v>8.6283540505905609</c:v>
                </c:pt>
                <c:pt idx="434">
                  <c:v>8.6296453945775493</c:v>
                </c:pt>
                <c:pt idx="435">
                  <c:v>8.6309243427363338</c:v>
                </c:pt>
                <c:pt idx="436">
                  <c:v>8.6321910140565521</c:v>
                </c:pt>
                <c:pt idx="437">
                  <c:v>8.6334455263856462</c:v>
                </c:pt>
                <c:pt idx="438">
                  <c:v>8.6346879964398173</c:v>
                </c:pt>
                <c:pt idx="439">
                  <c:v>8.6359185398148899</c:v>
                </c:pt>
                <c:pt idx="440">
                  <c:v>8.6371372709970604</c:v>
                </c:pt>
                <c:pt idx="441">
                  <c:v>8.6383443033735556</c:v>
                </c:pt>
                <c:pt idx="442">
                  <c:v>8.6395397492431822</c:v>
                </c:pt>
                <c:pt idx="443">
                  <c:v>8.6407237198267701</c:v>
                </c:pt>
                <c:pt idx="444">
                  <c:v>8.6418963252775161</c:v>
                </c:pt>
                <c:pt idx="445">
                  <c:v>8.6430576746912458</c:v>
                </c:pt>
                <c:pt idx="446">
                  <c:v>8.6442078761165515</c:v>
                </c:pt>
                <c:pt idx="447">
                  <c:v>8.6453470365648499</c:v>
                </c:pt>
                <c:pt idx="448">
                  <c:v>8.6464752620203384</c:v>
                </c:pt>
                <c:pt idx="449">
                  <c:v>8.6475926574498505</c:v>
                </c:pt>
                <c:pt idx="450">
                  <c:v>8.6486993268126273</c:v>
                </c:pt>
                <c:pt idx="451">
                  <c:v>8.6497953730699919</c:v>
                </c:pt>
                <c:pt idx="452">
                  <c:v>8.6508808981949183</c:v>
                </c:pt>
                <c:pt idx="453">
                  <c:v>8.6519560031815246</c:v>
                </c:pt>
                <c:pt idx="454">
                  <c:v>8.6530207880544765</c:v>
                </c:pt>
                <c:pt idx="455">
                  <c:v>8.6540753518782783</c:v>
                </c:pt>
                <c:pt idx="456">
                  <c:v>8.6551197927665005</c:v>
                </c:pt>
                <c:pt idx="457">
                  <c:v>8.6561542078909053</c:v>
                </c:pt>
                <c:pt idx="458">
                  <c:v>8.6571786934904882</c:v>
                </c:pt>
                <c:pt idx="459">
                  <c:v>8.6581933448804254</c:v>
                </c:pt>
                <c:pt idx="460">
                  <c:v>8.6591982564609538</c:v>
                </c:pt>
                <c:pt idx="461">
                  <c:v>8.6601935217261374</c:v>
                </c:pt>
                <c:pt idx="462">
                  <c:v>8.6611792332725859</c:v>
                </c:pt>
                <c:pt idx="463">
                  <c:v>8.6621554828080498</c:v>
                </c:pt>
                <c:pt idx="464">
                  <c:v>8.6631223611599655</c:v>
                </c:pt>
                <c:pt idx="465">
                  <c:v>8.6640799582838994</c:v>
                </c:pt>
                <c:pt idx="466">
                  <c:v>8.6650283632719223</c:v>
                </c:pt>
                <c:pt idx="467">
                  <c:v>8.6659676643608918</c:v>
                </c:pt>
                <c:pt idx="468">
                  <c:v>8.666897948940667</c:v>
                </c:pt>
                <c:pt idx="469">
                  <c:v>8.6678193035622382</c:v>
                </c:pt>
                <c:pt idx="470">
                  <c:v>8.6687318139457759</c:v>
                </c:pt>
                <c:pt idx="471">
                  <c:v>8.6696355649886065</c:v>
                </c:pt>
                <c:pt idx="472">
                  <c:v>8.6705306407731193</c:v>
                </c:pt>
                <c:pt idx="473">
                  <c:v>8.6714171245745764</c:v>
                </c:pt>
                <c:pt idx="474">
                  <c:v>8.6722950988688705</c:v>
                </c:pt>
                <c:pt idx="475">
                  <c:v>8.6731646453401883</c:v>
                </c:pt>
                <c:pt idx="476">
                  <c:v>8.6740258448886252</c:v>
                </c:pt>
                <c:pt idx="477">
                  <c:v>8.6748787776376961</c:v>
                </c:pt>
                <c:pt idx="478">
                  <c:v>8.6757235229417997</c:v>
                </c:pt>
                <c:pt idx="479">
                  <c:v>8.6765601593935973</c:v>
                </c:pt>
                <c:pt idx="480">
                  <c:v>8.6773887648313277</c:v>
                </c:pt>
                <c:pt idx="481">
                  <c:v>8.6782094163460446</c:v>
                </c:pt>
                <c:pt idx="482">
                  <c:v>8.6790221902887961</c:v>
                </c:pt>
                <c:pt idx="483">
                  <c:v>8.6798271622777161</c:v>
                </c:pt>
                <c:pt idx="484">
                  <c:v>8.6806244072050767</c:v>
                </c:pt>
                <c:pt idx="485">
                  <c:v>8.6814139992442403</c:v>
                </c:pt>
                <c:pt idx="486">
                  <c:v>8.6821960118565666</c:v>
                </c:pt>
                <c:pt idx="487">
                  <c:v>8.6829705177982515</c:v>
                </c:pt>
                <c:pt idx="488">
                  <c:v>8.6837375891270892</c:v>
                </c:pt>
                <c:pt idx="489">
                  <c:v>8.6844972972091767</c:v>
                </c:pt>
                <c:pt idx="490">
                  <c:v>8.6852497127255628</c:v>
                </c:pt>
                <c:pt idx="491">
                  <c:v>8.6859949056788093</c:v>
                </c:pt>
                <c:pt idx="492">
                  <c:v>8.6867329453995161</c:v>
                </c:pt>
                <c:pt idx="493">
                  <c:v>8.6874639005527658</c:v>
                </c:pt>
                <c:pt idx="494">
                  <c:v>8.6881878391445149</c:v>
                </c:pt>
                <c:pt idx="495">
                  <c:v>8.6889048285279138</c:v>
                </c:pt>
                <c:pt idx="496">
                  <c:v>8.6896149354095868</c:v>
                </c:pt>
                <c:pt idx="497">
                  <c:v>8.690318225855826</c:v>
                </c:pt>
                <c:pt idx="498">
                  <c:v>8.6910147652987391</c:v>
                </c:pt>
                <c:pt idx="499">
                  <c:v>8.6917046185423441</c:v>
                </c:pt>
                <c:pt idx="500">
                  <c:v>8.6923878497685934</c:v>
                </c:pt>
                <c:pt idx="501">
                  <c:v>8.6930645225433452</c:v>
                </c:pt>
                <c:pt idx="502">
                  <c:v>8.6937346998222811</c:v>
                </c:pt>
                <c:pt idx="503">
                  <c:v>8.6943984439567554</c:v>
                </c:pt>
                <c:pt idx="504">
                  <c:v>8.6950558166996057</c:v>
                </c:pt>
                <c:pt idx="505">
                  <c:v>8.695706879210892</c:v>
                </c:pt>
                <c:pt idx="506">
                  <c:v>8.6963516920635886</c:v>
                </c:pt>
                <c:pt idx="507">
                  <c:v>8.6969903152492201</c:v>
                </c:pt>
                <c:pt idx="508">
                  <c:v>8.6976228081834428</c:v>
                </c:pt>
                <c:pt idx="509">
                  <c:v>8.6982492297115694</c:v>
                </c:pt>
                <c:pt idx="510">
                  <c:v>8.6988696381140507</c:v>
                </c:pt>
                <c:pt idx="511">
                  <c:v>8.6994840911118896</c:v>
                </c:pt>
                <c:pt idx="512">
                  <c:v>8.7000926458720187</c:v>
                </c:pt>
                <c:pt idx="513">
                  <c:v>8.700695359012613</c:v>
                </c:pt>
                <c:pt idx="514">
                  <c:v>8.7012922866083642</c:v>
                </c:pt>
                <c:pt idx="515">
                  <c:v>8.7018834841956867</c:v>
                </c:pt>
                <c:pt idx="516">
                  <c:v>8.702469006777898</c:v>
                </c:pt>
                <c:pt idx="517">
                  <c:v>8.7030489088303256</c:v>
                </c:pt>
                <c:pt idx="518">
                  <c:v>8.7036232443053816</c:v>
                </c:pt>
                <c:pt idx="519">
                  <c:v>8.7041920666375781</c:v>
                </c:pt>
                <c:pt idx="520">
                  <c:v>8.7047554287485021</c:v>
                </c:pt>
                <c:pt idx="521">
                  <c:v>8.7053133830517346</c:v>
                </c:pt>
                <c:pt idx="522">
                  <c:v>8.7058659814577322</c:v>
                </c:pt>
                <c:pt idx="523">
                  <c:v>8.7064132753786563</c:v>
                </c:pt>
                <c:pt idx="524">
                  <c:v>8.706955315733147</c:v>
                </c:pt>
                <c:pt idx="525">
                  <c:v>8.7074921529510743</c:v>
                </c:pt>
                <c:pt idx="526">
                  <c:v>8.7080238369782226</c:v>
                </c:pt>
                <c:pt idx="527">
                  <c:v>8.7085504172809376</c:v>
                </c:pt>
                <c:pt idx="528">
                  <c:v>8.7090719428507271</c:v>
                </c:pt>
                <c:pt idx="529">
                  <c:v>8.7095884622088224</c:v>
                </c:pt>
                <c:pt idx="530">
                  <c:v>8.7101000234106944</c:v>
                </c:pt>
                <c:pt idx="531">
                  <c:v>8.710606674050517</c:v>
                </c:pt>
                <c:pt idx="532">
                  <c:v>8.7111084612656011</c:v>
                </c:pt>
                <c:pt idx="533">
                  <c:v>8.7116054317407805</c:v>
                </c:pt>
                <c:pt idx="534">
                  <c:v>8.7120976317127532</c:v>
                </c:pt>
                <c:pt idx="535">
                  <c:v>8.7125851069743803</c:v>
                </c:pt>
                <c:pt idx="536">
                  <c:v>8.7130679028789508</c:v>
                </c:pt>
                <c:pt idx="537">
                  <c:v>8.7135460643443992</c:v>
                </c:pt>
                <c:pt idx="538">
                  <c:v>8.7140196358574915</c:v>
                </c:pt>
                <c:pt idx="539">
                  <c:v>8.7144886614779473</c:v>
                </c:pt>
                <c:pt idx="540">
                  <c:v>8.7149531848425585</c:v>
                </c:pt>
                <c:pt idx="541">
                  <c:v>8.7154132491692327</c:v>
                </c:pt>
                <c:pt idx="542">
                  <c:v>8.7158688972610285</c:v>
                </c:pt>
                <c:pt idx="543">
                  <c:v>8.7163201715101284</c:v>
                </c:pt>
                <c:pt idx="544">
                  <c:v>8.7167671139017813</c:v>
                </c:pt>
                <c:pt idx="545">
                  <c:v>8.7172097660182164</c:v>
                </c:pt>
                <c:pt idx="546">
                  <c:v>8.7176481690425085</c:v>
                </c:pt>
                <c:pt idx="547">
                  <c:v>8.7180823637624076</c:v>
                </c:pt>
                <c:pt idx="548">
                  <c:v>8.7185123905741353</c:v>
                </c:pt>
                <c:pt idx="549">
                  <c:v>8.7189382894861449</c:v>
                </c:pt>
                <c:pt idx="550">
                  <c:v>8.719360100122838</c:v>
                </c:pt>
                <c:pt idx="551">
                  <c:v>8.7197778617282591</c:v>
                </c:pt>
                <c:pt idx="552">
                  <c:v>8.7201916131697388</c:v>
                </c:pt>
                <c:pt idx="553">
                  <c:v>8.720601392941516</c:v>
                </c:pt>
                <c:pt idx="554">
                  <c:v>8.7210072391683173</c:v>
                </c:pt>
                <c:pt idx="555">
                  <c:v>8.7214091896089041</c:v>
                </c:pt>
                <c:pt idx="556">
                  <c:v>8.7218072816595811</c:v>
                </c:pt>
                <c:pt idx="557">
                  <c:v>8.7222015523576815</c:v>
                </c:pt>
                <c:pt idx="558">
                  <c:v>8.7225920383850148</c:v>
                </c:pt>
                <c:pt idx="559">
                  <c:v>8.7229787760712707</c:v>
                </c:pt>
                <c:pt idx="560">
                  <c:v>8.7233618013974059</c:v>
                </c:pt>
                <c:pt idx="561">
                  <c:v>8.7237411499989914</c:v>
                </c:pt>
                <c:pt idx="562">
                  <c:v>8.7241168571695216</c:v>
                </c:pt>
                <c:pt idx="563">
                  <c:v>8.7244889578637093</c:v>
                </c:pt>
                <c:pt idx="564">
                  <c:v>8.724857486700726</c:v>
                </c:pt>
                <c:pt idx="565">
                  <c:v>8.7252224779674279</c:v>
                </c:pt>
                <c:pt idx="566">
                  <c:v>8.725583965621551</c:v>
                </c:pt>
                <c:pt idx="567">
                  <c:v>8.7259419832948613</c:v>
                </c:pt>
                <c:pt idx="568">
                  <c:v>8.7262965642962875</c:v>
                </c:pt>
                <c:pt idx="569">
                  <c:v>8.7266477416150199</c:v>
                </c:pt>
                <c:pt idx="570">
                  <c:v>8.7269955479235843</c:v>
                </c:pt>
                <c:pt idx="571">
                  <c:v>8.7273400155808716</c:v>
                </c:pt>
                <c:pt idx="572">
                  <c:v>8.7276811766351603</c:v>
                </c:pt>
                <c:pt idx="573">
                  <c:v>8.7280190628270873</c:v>
                </c:pt>
                <c:pt idx="574">
                  <c:v>8.7283537055926068</c:v>
                </c:pt>
                <c:pt idx="575">
                  <c:v>8.7286851360659146</c:v>
                </c:pt>
                <c:pt idx="576">
                  <c:v>8.7290133850823448</c:v>
                </c:pt>
                <c:pt idx="577">
                  <c:v>8.7293384831812393</c:v>
                </c:pt>
                <c:pt idx="578">
                  <c:v>8.7296604606087804</c:v>
                </c:pt>
                <c:pt idx="579">
                  <c:v>8.7299793473208229</c:v>
                </c:pt>
                <c:pt idx="580">
                  <c:v>8.7302951729856613</c:v>
                </c:pt>
                <c:pt idx="581">
                  <c:v>8.7306079669868044</c:v>
                </c:pt>
                <c:pt idx="582">
                  <c:v>8.7309177584257025</c:v>
                </c:pt>
                <c:pt idx="583">
                  <c:v>8.731224576124454</c:v>
                </c:pt>
                <c:pt idx="584">
                  <c:v>8.7315284486284916</c:v>
                </c:pt>
                <c:pt idx="585">
                  <c:v>8.7318294042092379</c:v>
                </c:pt>
                <c:pt idx="586">
                  <c:v>8.7321274708667254</c:v>
                </c:pt>
                <c:pt idx="587">
                  <c:v>8.7324226763322166</c:v>
                </c:pt>
                <c:pt idx="588">
                  <c:v>8.7327150480707765</c:v>
                </c:pt>
                <c:pt idx="589">
                  <c:v>8.7330046132838248</c:v>
                </c:pt>
                <c:pt idx="590">
                  <c:v>8.7332913989116729</c:v>
                </c:pt>
                <c:pt idx="591">
                  <c:v>8.7335754316360248</c:v>
                </c:pt>
                <c:pt idx="592">
                  <c:v>8.7338567378824674</c:v>
                </c:pt>
                <c:pt idx="593">
                  <c:v>8.7341353438229206</c:v>
                </c:pt>
                <c:pt idx="594">
                  <c:v>8.7344112753780738</c:v>
                </c:pt>
                <c:pt idx="595">
                  <c:v>8.7346845582198025</c:v>
                </c:pt>
                <c:pt idx="596">
                  <c:v>8.7349552177735532</c:v>
                </c:pt>
                <c:pt idx="597">
                  <c:v>8.7352232792207065</c:v>
                </c:pt>
                <c:pt idx="598">
                  <c:v>8.7354887675009287</c:v>
                </c:pt>
                <c:pt idx="599">
                  <c:v>8.7357517073144777</c:v>
                </c:pt>
              </c:numCache>
            </c:numRef>
          </c:yVal>
          <c:smooth val="0"/>
          <c:extLst>
            <c:ext xmlns:c16="http://schemas.microsoft.com/office/drawing/2014/chart" uri="{C3380CC4-5D6E-409C-BE32-E72D297353CC}">
              <c16:uniqueId val="{00000000-A329-488D-8E74-C3BA322C84C8}"/>
            </c:ext>
          </c:extLst>
        </c:ser>
        <c:dLbls>
          <c:showLegendKey val="0"/>
          <c:showVal val="0"/>
          <c:showCatName val="0"/>
          <c:showSerName val="0"/>
          <c:showPercent val="0"/>
          <c:showBubbleSize val="0"/>
        </c:dLbls>
        <c:axId val="-2054177632"/>
        <c:axId val="-2054254384"/>
      </c:scatterChart>
      <c:valAx>
        <c:axId val="-2054177632"/>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r>
                  <a:rPr lang="fr-FR" sz="1200" b="1"/>
                  <a:t>Time (s)</a:t>
                </a:r>
              </a:p>
            </c:rich>
          </c:tx>
          <c:layout>
            <c:manualLayout>
              <c:xMode val="edge"/>
              <c:yMode val="edge"/>
              <c:x val="0.86112314691464797"/>
              <c:y val="0.87089941974319296"/>
            </c:manualLayout>
          </c:layout>
          <c:overlay val="0"/>
          <c:spPr>
            <a:solidFill>
              <a:schemeClr val="bg1"/>
            </a:solidFill>
            <a:ln>
              <a:no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fr-FR"/>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fr-FR"/>
          </a:p>
        </c:txPr>
        <c:crossAx val="-2054254384"/>
        <c:crosses val="autoZero"/>
        <c:crossBetween val="midCat"/>
      </c:valAx>
      <c:valAx>
        <c:axId val="-205425438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r>
                  <a:rPr lang="fr-FR" sz="1200" b="1"/>
                  <a:t>Velocity</a:t>
                </a:r>
                <a:r>
                  <a:rPr lang="fr-FR" sz="1200" b="1" baseline="0"/>
                  <a:t> (m/s)</a:t>
                </a:r>
                <a:endParaRPr lang="fr-FR" sz="1200" b="1"/>
              </a:p>
            </c:rich>
          </c:tx>
          <c:layout>
            <c:manualLayout>
              <c:xMode val="edge"/>
              <c:yMode val="edge"/>
              <c:x val="5.8032972716179701E-2"/>
              <c:y val="2.2144873929927401E-2"/>
            </c:manualLayout>
          </c:layout>
          <c:overlay val="0"/>
          <c:spPr>
            <a:solidFill>
              <a:schemeClr val="bg1"/>
            </a:solidFill>
            <a:ln>
              <a:noFill/>
            </a:ln>
            <a:effectLst/>
          </c:spPr>
          <c:txPr>
            <a:bodyPr rot="-54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fr-FR"/>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fr-FR"/>
          </a:p>
        </c:txPr>
        <c:crossAx val="-2054177632"/>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rgbClr val="FF0000"/>
                </a:solidFill>
                <a:latin typeface="+mn-lt"/>
                <a:ea typeface="+mn-ea"/>
                <a:cs typeface="+mn-cs"/>
              </a:defRPr>
            </a:pPr>
            <a:r>
              <a:rPr lang="is-IS" b="1">
                <a:solidFill>
                  <a:srgbClr val="FF0000"/>
                </a:solidFill>
              </a:rPr>
              <a:t>HZT</a:t>
            </a:r>
            <a:r>
              <a:rPr lang="is-IS" b="1" baseline="0">
                <a:solidFill>
                  <a:srgbClr val="FF0000"/>
                </a:solidFill>
              </a:rPr>
              <a:t> Force </a:t>
            </a:r>
            <a:r>
              <a:rPr lang="is-IS" b="1">
                <a:solidFill>
                  <a:srgbClr val="FF0000"/>
                </a:solidFill>
              </a:rPr>
              <a:t>(t)</a:t>
            </a:r>
          </a:p>
        </c:rich>
      </c:tx>
      <c:overlay val="0"/>
      <c:spPr>
        <a:solidFill>
          <a:schemeClr val="bg1"/>
        </a:solidFill>
        <a:ln>
          <a:noFill/>
        </a:ln>
        <a:effectLst/>
      </c:spPr>
      <c:txPr>
        <a:bodyPr rot="0" spcFirstLastPara="1" vertOverflow="ellipsis" vert="horz" wrap="square" anchor="ctr" anchorCtr="1"/>
        <a:lstStyle/>
        <a:p>
          <a:pPr>
            <a:defRPr sz="1400" b="1" i="0" u="none" strike="noStrike" kern="1200" spc="0" baseline="0">
              <a:solidFill>
                <a:srgbClr val="FF0000"/>
              </a:solidFill>
              <a:latin typeface="+mn-lt"/>
              <a:ea typeface="+mn-ea"/>
              <a:cs typeface="+mn-cs"/>
            </a:defRPr>
          </a:pPr>
          <a:endParaRPr lang="fr-FR"/>
        </a:p>
      </c:txPr>
    </c:title>
    <c:autoTitleDeleted val="0"/>
    <c:plotArea>
      <c:layout>
        <c:manualLayout>
          <c:layoutTarget val="inner"/>
          <c:xMode val="edge"/>
          <c:yMode val="edge"/>
          <c:x val="7.7294501506392999E-2"/>
          <c:y val="1.4410871071098201E-2"/>
          <c:w val="0.89274442595418602"/>
          <c:h val="0.92971490419368596"/>
        </c:manualLayout>
      </c:layout>
      <c:scatterChart>
        <c:scatterStyle val="lineMarker"/>
        <c:varyColors val="0"/>
        <c:ser>
          <c:idx val="0"/>
          <c:order val="0"/>
          <c:spPr>
            <a:ln w="25400" cap="rnd">
              <a:noFill/>
              <a:round/>
            </a:ln>
            <a:effectLst/>
          </c:spPr>
          <c:marker>
            <c:symbol val="circle"/>
            <c:size val="5"/>
            <c:spPr>
              <a:solidFill>
                <a:schemeClr val="accent1"/>
              </a:solidFill>
              <a:ln w="9525">
                <a:solidFill>
                  <a:schemeClr val="accent1"/>
                </a:solidFill>
              </a:ln>
              <a:effectLst/>
            </c:spPr>
          </c:marker>
          <c:xVal>
            <c:numRef>
              <c:f>'FROM SPLIT TIMES'!$F$2:$F$601</c:f>
              <c:numCache>
                <c:formatCode>General</c:formatCode>
                <c:ptCount val="600"/>
                <c:pt idx="0">
                  <c:v>0.01</c:v>
                </c:pt>
                <c:pt idx="1">
                  <c:v>0.02</c:v>
                </c:pt>
                <c:pt idx="2">
                  <c:v>0.03</c:v>
                </c:pt>
                <c:pt idx="3">
                  <c:v>0.04</c:v>
                </c:pt>
                <c:pt idx="4">
                  <c:v>0.05</c:v>
                </c:pt>
                <c:pt idx="5">
                  <c:v>0.06</c:v>
                </c:pt>
                <c:pt idx="6">
                  <c:v>7.0000000000000007E-2</c:v>
                </c:pt>
                <c:pt idx="7">
                  <c:v>0.08</c:v>
                </c:pt>
                <c:pt idx="8">
                  <c:v>0.09</c:v>
                </c:pt>
                <c:pt idx="9">
                  <c:v>0.1</c:v>
                </c:pt>
                <c:pt idx="10">
                  <c:v>0.11</c:v>
                </c:pt>
                <c:pt idx="11">
                  <c:v>0.12</c:v>
                </c:pt>
                <c:pt idx="12">
                  <c:v>0.13</c:v>
                </c:pt>
                <c:pt idx="13">
                  <c:v>0.14000000000000001</c:v>
                </c:pt>
                <c:pt idx="14">
                  <c:v>0.15</c:v>
                </c:pt>
                <c:pt idx="15">
                  <c:v>0.16</c:v>
                </c:pt>
                <c:pt idx="16">
                  <c:v>0.17</c:v>
                </c:pt>
                <c:pt idx="17">
                  <c:v>0.18</c:v>
                </c:pt>
                <c:pt idx="18">
                  <c:v>0.19</c:v>
                </c:pt>
                <c:pt idx="19">
                  <c:v>0.2</c:v>
                </c:pt>
                <c:pt idx="20">
                  <c:v>0.21</c:v>
                </c:pt>
                <c:pt idx="21">
                  <c:v>0.22</c:v>
                </c:pt>
                <c:pt idx="22">
                  <c:v>0.23</c:v>
                </c:pt>
                <c:pt idx="23">
                  <c:v>0.24</c:v>
                </c:pt>
                <c:pt idx="24">
                  <c:v>0.25</c:v>
                </c:pt>
                <c:pt idx="25">
                  <c:v>0.26</c:v>
                </c:pt>
                <c:pt idx="26">
                  <c:v>0.27</c:v>
                </c:pt>
                <c:pt idx="27">
                  <c:v>0.28000000000000003</c:v>
                </c:pt>
                <c:pt idx="28">
                  <c:v>0.28999999999999998</c:v>
                </c:pt>
                <c:pt idx="29">
                  <c:v>0.3</c:v>
                </c:pt>
                <c:pt idx="30">
                  <c:v>0.31</c:v>
                </c:pt>
                <c:pt idx="31">
                  <c:v>0.32</c:v>
                </c:pt>
                <c:pt idx="32">
                  <c:v>0.33</c:v>
                </c:pt>
                <c:pt idx="33">
                  <c:v>0.34</c:v>
                </c:pt>
                <c:pt idx="34">
                  <c:v>0.35</c:v>
                </c:pt>
                <c:pt idx="35">
                  <c:v>0.36</c:v>
                </c:pt>
                <c:pt idx="36">
                  <c:v>0.37</c:v>
                </c:pt>
                <c:pt idx="37">
                  <c:v>0.38</c:v>
                </c:pt>
                <c:pt idx="38">
                  <c:v>0.39</c:v>
                </c:pt>
                <c:pt idx="39">
                  <c:v>0.4</c:v>
                </c:pt>
                <c:pt idx="40">
                  <c:v>0.41</c:v>
                </c:pt>
                <c:pt idx="41">
                  <c:v>0.42</c:v>
                </c:pt>
                <c:pt idx="42">
                  <c:v>0.43</c:v>
                </c:pt>
                <c:pt idx="43">
                  <c:v>0.44</c:v>
                </c:pt>
                <c:pt idx="44">
                  <c:v>0.45</c:v>
                </c:pt>
                <c:pt idx="45">
                  <c:v>0.46</c:v>
                </c:pt>
                <c:pt idx="46">
                  <c:v>0.47</c:v>
                </c:pt>
                <c:pt idx="47">
                  <c:v>0.48</c:v>
                </c:pt>
                <c:pt idx="48">
                  <c:v>0.49</c:v>
                </c:pt>
                <c:pt idx="49">
                  <c:v>0.5</c:v>
                </c:pt>
                <c:pt idx="50">
                  <c:v>0.51</c:v>
                </c:pt>
                <c:pt idx="51">
                  <c:v>0.52</c:v>
                </c:pt>
                <c:pt idx="52">
                  <c:v>0.53</c:v>
                </c:pt>
                <c:pt idx="53">
                  <c:v>0.54</c:v>
                </c:pt>
                <c:pt idx="54">
                  <c:v>0.55000000000000004</c:v>
                </c:pt>
                <c:pt idx="55">
                  <c:v>0.56000000000000005</c:v>
                </c:pt>
                <c:pt idx="56">
                  <c:v>0.56999999999999995</c:v>
                </c:pt>
                <c:pt idx="57">
                  <c:v>0.57999999999999996</c:v>
                </c:pt>
                <c:pt idx="58">
                  <c:v>0.59</c:v>
                </c:pt>
                <c:pt idx="59">
                  <c:v>0.6</c:v>
                </c:pt>
                <c:pt idx="60">
                  <c:v>0.61</c:v>
                </c:pt>
                <c:pt idx="61">
                  <c:v>0.62</c:v>
                </c:pt>
                <c:pt idx="62">
                  <c:v>0.63</c:v>
                </c:pt>
                <c:pt idx="63">
                  <c:v>0.64</c:v>
                </c:pt>
                <c:pt idx="64">
                  <c:v>0.65</c:v>
                </c:pt>
                <c:pt idx="65">
                  <c:v>0.66</c:v>
                </c:pt>
                <c:pt idx="66">
                  <c:v>0.67</c:v>
                </c:pt>
                <c:pt idx="67">
                  <c:v>0.68</c:v>
                </c:pt>
                <c:pt idx="68">
                  <c:v>0.69</c:v>
                </c:pt>
                <c:pt idx="69">
                  <c:v>0.7</c:v>
                </c:pt>
                <c:pt idx="70">
                  <c:v>0.71</c:v>
                </c:pt>
                <c:pt idx="71">
                  <c:v>0.72</c:v>
                </c:pt>
                <c:pt idx="72">
                  <c:v>0.73</c:v>
                </c:pt>
                <c:pt idx="73">
                  <c:v>0.74</c:v>
                </c:pt>
                <c:pt idx="74">
                  <c:v>0.75</c:v>
                </c:pt>
                <c:pt idx="75">
                  <c:v>0.76</c:v>
                </c:pt>
                <c:pt idx="76">
                  <c:v>0.77</c:v>
                </c:pt>
                <c:pt idx="77">
                  <c:v>0.78</c:v>
                </c:pt>
                <c:pt idx="78">
                  <c:v>0.79</c:v>
                </c:pt>
                <c:pt idx="79">
                  <c:v>0.8</c:v>
                </c:pt>
                <c:pt idx="80">
                  <c:v>0.81</c:v>
                </c:pt>
                <c:pt idx="81">
                  <c:v>0.82</c:v>
                </c:pt>
                <c:pt idx="82">
                  <c:v>0.83</c:v>
                </c:pt>
                <c:pt idx="83">
                  <c:v>0.84</c:v>
                </c:pt>
                <c:pt idx="84">
                  <c:v>0.85</c:v>
                </c:pt>
                <c:pt idx="85">
                  <c:v>0.86</c:v>
                </c:pt>
                <c:pt idx="86">
                  <c:v>0.87</c:v>
                </c:pt>
                <c:pt idx="87">
                  <c:v>0.88</c:v>
                </c:pt>
                <c:pt idx="88">
                  <c:v>0.89</c:v>
                </c:pt>
                <c:pt idx="89">
                  <c:v>0.9</c:v>
                </c:pt>
                <c:pt idx="90">
                  <c:v>0.91</c:v>
                </c:pt>
                <c:pt idx="91">
                  <c:v>0.92</c:v>
                </c:pt>
                <c:pt idx="92">
                  <c:v>0.93</c:v>
                </c:pt>
                <c:pt idx="93">
                  <c:v>0.94</c:v>
                </c:pt>
                <c:pt idx="94">
                  <c:v>0.95</c:v>
                </c:pt>
                <c:pt idx="95">
                  <c:v>0.96</c:v>
                </c:pt>
                <c:pt idx="96">
                  <c:v>0.97</c:v>
                </c:pt>
                <c:pt idx="97">
                  <c:v>0.98</c:v>
                </c:pt>
                <c:pt idx="98">
                  <c:v>0.99</c:v>
                </c:pt>
                <c:pt idx="99">
                  <c:v>1</c:v>
                </c:pt>
                <c:pt idx="100">
                  <c:v>1.01</c:v>
                </c:pt>
                <c:pt idx="101">
                  <c:v>1.02</c:v>
                </c:pt>
                <c:pt idx="102">
                  <c:v>1.03</c:v>
                </c:pt>
                <c:pt idx="103">
                  <c:v>1.04</c:v>
                </c:pt>
                <c:pt idx="104">
                  <c:v>1.05</c:v>
                </c:pt>
                <c:pt idx="105">
                  <c:v>1.06</c:v>
                </c:pt>
                <c:pt idx="106">
                  <c:v>1.07</c:v>
                </c:pt>
                <c:pt idx="107">
                  <c:v>1.08</c:v>
                </c:pt>
                <c:pt idx="108">
                  <c:v>1.0900000000000001</c:v>
                </c:pt>
                <c:pt idx="109">
                  <c:v>1.1000000000000001</c:v>
                </c:pt>
                <c:pt idx="110">
                  <c:v>1.1100000000000001</c:v>
                </c:pt>
                <c:pt idx="111">
                  <c:v>1.1200000000000001</c:v>
                </c:pt>
                <c:pt idx="112">
                  <c:v>1.1299999999999999</c:v>
                </c:pt>
                <c:pt idx="113">
                  <c:v>1.1399999999999999</c:v>
                </c:pt>
                <c:pt idx="114">
                  <c:v>1.1499999999999999</c:v>
                </c:pt>
                <c:pt idx="115">
                  <c:v>1.1599999999999999</c:v>
                </c:pt>
                <c:pt idx="116">
                  <c:v>1.17</c:v>
                </c:pt>
                <c:pt idx="117">
                  <c:v>1.18</c:v>
                </c:pt>
                <c:pt idx="118">
                  <c:v>1.19</c:v>
                </c:pt>
                <c:pt idx="119">
                  <c:v>1.2</c:v>
                </c:pt>
                <c:pt idx="120">
                  <c:v>1.21</c:v>
                </c:pt>
                <c:pt idx="121">
                  <c:v>1.22</c:v>
                </c:pt>
                <c:pt idx="122">
                  <c:v>1.23</c:v>
                </c:pt>
                <c:pt idx="123">
                  <c:v>1.24</c:v>
                </c:pt>
                <c:pt idx="124">
                  <c:v>1.25</c:v>
                </c:pt>
                <c:pt idx="125">
                  <c:v>1.26</c:v>
                </c:pt>
                <c:pt idx="126">
                  <c:v>1.27</c:v>
                </c:pt>
                <c:pt idx="127">
                  <c:v>1.28</c:v>
                </c:pt>
                <c:pt idx="128">
                  <c:v>1.29</c:v>
                </c:pt>
                <c:pt idx="129">
                  <c:v>1.3</c:v>
                </c:pt>
                <c:pt idx="130">
                  <c:v>1.31</c:v>
                </c:pt>
                <c:pt idx="131">
                  <c:v>1.32</c:v>
                </c:pt>
                <c:pt idx="132">
                  <c:v>1.33</c:v>
                </c:pt>
                <c:pt idx="133">
                  <c:v>1.34</c:v>
                </c:pt>
                <c:pt idx="134">
                  <c:v>1.35</c:v>
                </c:pt>
                <c:pt idx="135">
                  <c:v>1.36</c:v>
                </c:pt>
                <c:pt idx="136">
                  <c:v>1.37</c:v>
                </c:pt>
                <c:pt idx="137">
                  <c:v>1.38</c:v>
                </c:pt>
                <c:pt idx="138">
                  <c:v>1.39</c:v>
                </c:pt>
                <c:pt idx="139">
                  <c:v>1.4</c:v>
                </c:pt>
                <c:pt idx="140">
                  <c:v>1.41</c:v>
                </c:pt>
                <c:pt idx="141">
                  <c:v>1.42</c:v>
                </c:pt>
                <c:pt idx="142">
                  <c:v>1.43</c:v>
                </c:pt>
                <c:pt idx="143">
                  <c:v>1.44</c:v>
                </c:pt>
                <c:pt idx="144">
                  <c:v>1.45</c:v>
                </c:pt>
                <c:pt idx="145">
                  <c:v>1.46</c:v>
                </c:pt>
                <c:pt idx="146">
                  <c:v>1.47</c:v>
                </c:pt>
                <c:pt idx="147">
                  <c:v>1.48</c:v>
                </c:pt>
                <c:pt idx="148">
                  <c:v>1.49</c:v>
                </c:pt>
                <c:pt idx="149">
                  <c:v>1.5</c:v>
                </c:pt>
                <c:pt idx="150">
                  <c:v>1.51</c:v>
                </c:pt>
                <c:pt idx="151">
                  <c:v>1.52</c:v>
                </c:pt>
                <c:pt idx="152">
                  <c:v>1.53</c:v>
                </c:pt>
                <c:pt idx="153">
                  <c:v>1.54</c:v>
                </c:pt>
                <c:pt idx="154">
                  <c:v>1.55</c:v>
                </c:pt>
                <c:pt idx="155">
                  <c:v>1.56</c:v>
                </c:pt>
                <c:pt idx="156">
                  <c:v>1.57</c:v>
                </c:pt>
                <c:pt idx="157">
                  <c:v>1.58</c:v>
                </c:pt>
                <c:pt idx="158">
                  <c:v>1.59</c:v>
                </c:pt>
                <c:pt idx="159">
                  <c:v>1.6</c:v>
                </c:pt>
                <c:pt idx="160">
                  <c:v>1.61</c:v>
                </c:pt>
                <c:pt idx="161">
                  <c:v>1.62</c:v>
                </c:pt>
                <c:pt idx="162">
                  <c:v>1.63</c:v>
                </c:pt>
                <c:pt idx="163">
                  <c:v>1.64</c:v>
                </c:pt>
                <c:pt idx="164">
                  <c:v>1.65</c:v>
                </c:pt>
                <c:pt idx="165">
                  <c:v>1.66</c:v>
                </c:pt>
                <c:pt idx="166">
                  <c:v>1.67</c:v>
                </c:pt>
                <c:pt idx="167">
                  <c:v>1.68</c:v>
                </c:pt>
                <c:pt idx="168">
                  <c:v>1.69</c:v>
                </c:pt>
                <c:pt idx="169">
                  <c:v>1.7</c:v>
                </c:pt>
                <c:pt idx="170">
                  <c:v>1.71</c:v>
                </c:pt>
                <c:pt idx="171">
                  <c:v>1.72</c:v>
                </c:pt>
                <c:pt idx="172">
                  <c:v>1.73</c:v>
                </c:pt>
                <c:pt idx="173">
                  <c:v>1.74</c:v>
                </c:pt>
                <c:pt idx="174">
                  <c:v>1.75</c:v>
                </c:pt>
                <c:pt idx="175">
                  <c:v>1.76</c:v>
                </c:pt>
                <c:pt idx="176">
                  <c:v>1.77</c:v>
                </c:pt>
                <c:pt idx="177">
                  <c:v>1.78</c:v>
                </c:pt>
                <c:pt idx="178">
                  <c:v>1.79</c:v>
                </c:pt>
                <c:pt idx="179">
                  <c:v>1.8</c:v>
                </c:pt>
                <c:pt idx="180">
                  <c:v>1.81</c:v>
                </c:pt>
                <c:pt idx="181">
                  <c:v>1.82</c:v>
                </c:pt>
                <c:pt idx="182">
                  <c:v>1.83</c:v>
                </c:pt>
                <c:pt idx="183">
                  <c:v>1.84</c:v>
                </c:pt>
                <c:pt idx="184">
                  <c:v>1.85</c:v>
                </c:pt>
                <c:pt idx="185">
                  <c:v>1.86</c:v>
                </c:pt>
                <c:pt idx="186">
                  <c:v>1.87</c:v>
                </c:pt>
                <c:pt idx="187">
                  <c:v>1.88</c:v>
                </c:pt>
                <c:pt idx="188">
                  <c:v>1.89</c:v>
                </c:pt>
                <c:pt idx="189">
                  <c:v>1.9</c:v>
                </c:pt>
                <c:pt idx="190">
                  <c:v>1.91</c:v>
                </c:pt>
                <c:pt idx="191">
                  <c:v>1.92</c:v>
                </c:pt>
                <c:pt idx="192">
                  <c:v>1.93</c:v>
                </c:pt>
                <c:pt idx="193">
                  <c:v>1.94</c:v>
                </c:pt>
                <c:pt idx="194">
                  <c:v>1.95</c:v>
                </c:pt>
                <c:pt idx="195">
                  <c:v>1.96</c:v>
                </c:pt>
                <c:pt idx="196">
                  <c:v>1.97</c:v>
                </c:pt>
                <c:pt idx="197">
                  <c:v>1.98</c:v>
                </c:pt>
                <c:pt idx="198">
                  <c:v>1.99</c:v>
                </c:pt>
                <c:pt idx="199">
                  <c:v>2</c:v>
                </c:pt>
                <c:pt idx="200">
                  <c:v>2.0099999999999998</c:v>
                </c:pt>
                <c:pt idx="201">
                  <c:v>2.02</c:v>
                </c:pt>
                <c:pt idx="202">
                  <c:v>2.0299999999999998</c:v>
                </c:pt>
                <c:pt idx="203">
                  <c:v>2.04</c:v>
                </c:pt>
                <c:pt idx="204">
                  <c:v>2.0499999999999998</c:v>
                </c:pt>
                <c:pt idx="205">
                  <c:v>2.06</c:v>
                </c:pt>
                <c:pt idx="206">
                  <c:v>2.0699999999999998</c:v>
                </c:pt>
                <c:pt idx="207">
                  <c:v>2.08</c:v>
                </c:pt>
                <c:pt idx="208">
                  <c:v>2.09</c:v>
                </c:pt>
                <c:pt idx="209">
                  <c:v>2.1</c:v>
                </c:pt>
                <c:pt idx="210">
                  <c:v>2.11</c:v>
                </c:pt>
                <c:pt idx="211">
                  <c:v>2.12</c:v>
                </c:pt>
                <c:pt idx="212">
                  <c:v>2.13</c:v>
                </c:pt>
                <c:pt idx="213">
                  <c:v>2.14</c:v>
                </c:pt>
                <c:pt idx="214">
                  <c:v>2.15</c:v>
                </c:pt>
                <c:pt idx="215">
                  <c:v>2.16</c:v>
                </c:pt>
                <c:pt idx="216">
                  <c:v>2.17</c:v>
                </c:pt>
                <c:pt idx="217">
                  <c:v>2.1800000000000002</c:v>
                </c:pt>
                <c:pt idx="218">
                  <c:v>2.19</c:v>
                </c:pt>
                <c:pt idx="219">
                  <c:v>2.2000000000000002</c:v>
                </c:pt>
                <c:pt idx="220">
                  <c:v>2.21</c:v>
                </c:pt>
                <c:pt idx="221">
                  <c:v>2.2200000000000002</c:v>
                </c:pt>
                <c:pt idx="222">
                  <c:v>2.23</c:v>
                </c:pt>
                <c:pt idx="223">
                  <c:v>2.2400000000000002</c:v>
                </c:pt>
                <c:pt idx="224">
                  <c:v>2.25</c:v>
                </c:pt>
                <c:pt idx="225">
                  <c:v>2.2599999999999998</c:v>
                </c:pt>
                <c:pt idx="226">
                  <c:v>2.27</c:v>
                </c:pt>
                <c:pt idx="227">
                  <c:v>2.2799999999999998</c:v>
                </c:pt>
                <c:pt idx="228">
                  <c:v>2.29</c:v>
                </c:pt>
                <c:pt idx="229">
                  <c:v>2.2999999999999998</c:v>
                </c:pt>
                <c:pt idx="230">
                  <c:v>2.31</c:v>
                </c:pt>
                <c:pt idx="231">
                  <c:v>2.3199999999999998</c:v>
                </c:pt>
                <c:pt idx="232">
                  <c:v>2.33</c:v>
                </c:pt>
                <c:pt idx="233">
                  <c:v>2.34</c:v>
                </c:pt>
                <c:pt idx="234">
                  <c:v>2.35</c:v>
                </c:pt>
                <c:pt idx="235">
                  <c:v>2.36</c:v>
                </c:pt>
                <c:pt idx="236">
                  <c:v>2.37</c:v>
                </c:pt>
                <c:pt idx="237">
                  <c:v>2.38</c:v>
                </c:pt>
                <c:pt idx="238">
                  <c:v>2.39</c:v>
                </c:pt>
                <c:pt idx="239">
                  <c:v>2.4</c:v>
                </c:pt>
                <c:pt idx="240">
                  <c:v>2.41</c:v>
                </c:pt>
                <c:pt idx="241">
                  <c:v>2.42</c:v>
                </c:pt>
                <c:pt idx="242">
                  <c:v>2.4300000000000002</c:v>
                </c:pt>
                <c:pt idx="243">
                  <c:v>2.44</c:v>
                </c:pt>
                <c:pt idx="244">
                  <c:v>2.4500000000000002</c:v>
                </c:pt>
                <c:pt idx="245">
                  <c:v>2.46</c:v>
                </c:pt>
                <c:pt idx="246">
                  <c:v>2.4700000000000002</c:v>
                </c:pt>
                <c:pt idx="247">
                  <c:v>2.48</c:v>
                </c:pt>
                <c:pt idx="248">
                  <c:v>2.4900000000000002</c:v>
                </c:pt>
                <c:pt idx="249">
                  <c:v>2.5</c:v>
                </c:pt>
                <c:pt idx="250">
                  <c:v>2.5099999999999998</c:v>
                </c:pt>
                <c:pt idx="251">
                  <c:v>2.52</c:v>
                </c:pt>
                <c:pt idx="252">
                  <c:v>2.5299999999999998</c:v>
                </c:pt>
                <c:pt idx="253">
                  <c:v>2.54</c:v>
                </c:pt>
                <c:pt idx="254">
                  <c:v>2.5499999999999998</c:v>
                </c:pt>
                <c:pt idx="255">
                  <c:v>2.56</c:v>
                </c:pt>
                <c:pt idx="256">
                  <c:v>2.57</c:v>
                </c:pt>
                <c:pt idx="257">
                  <c:v>2.58</c:v>
                </c:pt>
                <c:pt idx="258">
                  <c:v>2.59</c:v>
                </c:pt>
                <c:pt idx="259">
                  <c:v>2.6</c:v>
                </c:pt>
                <c:pt idx="260">
                  <c:v>2.61</c:v>
                </c:pt>
                <c:pt idx="261">
                  <c:v>2.62</c:v>
                </c:pt>
                <c:pt idx="262">
                  <c:v>2.63</c:v>
                </c:pt>
                <c:pt idx="263">
                  <c:v>2.64</c:v>
                </c:pt>
                <c:pt idx="264">
                  <c:v>2.65</c:v>
                </c:pt>
                <c:pt idx="265">
                  <c:v>2.66</c:v>
                </c:pt>
                <c:pt idx="266">
                  <c:v>2.67</c:v>
                </c:pt>
                <c:pt idx="267">
                  <c:v>2.68</c:v>
                </c:pt>
                <c:pt idx="268">
                  <c:v>2.69</c:v>
                </c:pt>
                <c:pt idx="269">
                  <c:v>2.7</c:v>
                </c:pt>
                <c:pt idx="270">
                  <c:v>2.71</c:v>
                </c:pt>
                <c:pt idx="271">
                  <c:v>2.72</c:v>
                </c:pt>
                <c:pt idx="272">
                  <c:v>2.73</c:v>
                </c:pt>
                <c:pt idx="273">
                  <c:v>2.74</c:v>
                </c:pt>
                <c:pt idx="274">
                  <c:v>2.75</c:v>
                </c:pt>
                <c:pt idx="275">
                  <c:v>2.76</c:v>
                </c:pt>
                <c:pt idx="276">
                  <c:v>2.77</c:v>
                </c:pt>
                <c:pt idx="277">
                  <c:v>2.78</c:v>
                </c:pt>
                <c:pt idx="278">
                  <c:v>2.79</c:v>
                </c:pt>
                <c:pt idx="279">
                  <c:v>2.8</c:v>
                </c:pt>
                <c:pt idx="280">
                  <c:v>2.81</c:v>
                </c:pt>
                <c:pt idx="281">
                  <c:v>2.82</c:v>
                </c:pt>
                <c:pt idx="282">
                  <c:v>2.83</c:v>
                </c:pt>
                <c:pt idx="283">
                  <c:v>2.84</c:v>
                </c:pt>
                <c:pt idx="284">
                  <c:v>2.85</c:v>
                </c:pt>
                <c:pt idx="285">
                  <c:v>2.86</c:v>
                </c:pt>
                <c:pt idx="286">
                  <c:v>2.87</c:v>
                </c:pt>
                <c:pt idx="287">
                  <c:v>2.88</c:v>
                </c:pt>
                <c:pt idx="288">
                  <c:v>2.89</c:v>
                </c:pt>
                <c:pt idx="289">
                  <c:v>2.9</c:v>
                </c:pt>
                <c:pt idx="290">
                  <c:v>2.91</c:v>
                </c:pt>
                <c:pt idx="291">
                  <c:v>2.92</c:v>
                </c:pt>
                <c:pt idx="292">
                  <c:v>2.93</c:v>
                </c:pt>
                <c:pt idx="293">
                  <c:v>2.94</c:v>
                </c:pt>
                <c:pt idx="294">
                  <c:v>2.95</c:v>
                </c:pt>
                <c:pt idx="295">
                  <c:v>2.96</c:v>
                </c:pt>
                <c:pt idx="296">
                  <c:v>2.97</c:v>
                </c:pt>
                <c:pt idx="297">
                  <c:v>2.98</c:v>
                </c:pt>
                <c:pt idx="298">
                  <c:v>2.99</c:v>
                </c:pt>
                <c:pt idx="299">
                  <c:v>3</c:v>
                </c:pt>
                <c:pt idx="300">
                  <c:v>3.01</c:v>
                </c:pt>
                <c:pt idx="301">
                  <c:v>3.02</c:v>
                </c:pt>
                <c:pt idx="302">
                  <c:v>3.03</c:v>
                </c:pt>
                <c:pt idx="303">
                  <c:v>3.04</c:v>
                </c:pt>
                <c:pt idx="304">
                  <c:v>3.05</c:v>
                </c:pt>
                <c:pt idx="305">
                  <c:v>3.06</c:v>
                </c:pt>
                <c:pt idx="306">
                  <c:v>3.07</c:v>
                </c:pt>
                <c:pt idx="307">
                  <c:v>3.08</c:v>
                </c:pt>
                <c:pt idx="308">
                  <c:v>3.09</c:v>
                </c:pt>
                <c:pt idx="309">
                  <c:v>3.1</c:v>
                </c:pt>
                <c:pt idx="310">
                  <c:v>3.11</c:v>
                </c:pt>
                <c:pt idx="311">
                  <c:v>3.12</c:v>
                </c:pt>
                <c:pt idx="312">
                  <c:v>3.13</c:v>
                </c:pt>
                <c:pt idx="313">
                  <c:v>3.14</c:v>
                </c:pt>
                <c:pt idx="314">
                  <c:v>3.15</c:v>
                </c:pt>
                <c:pt idx="315">
                  <c:v>3.16</c:v>
                </c:pt>
                <c:pt idx="316">
                  <c:v>3.17</c:v>
                </c:pt>
                <c:pt idx="317">
                  <c:v>3.18</c:v>
                </c:pt>
                <c:pt idx="318">
                  <c:v>3.19</c:v>
                </c:pt>
                <c:pt idx="319">
                  <c:v>3.2</c:v>
                </c:pt>
                <c:pt idx="320">
                  <c:v>3.21</c:v>
                </c:pt>
                <c:pt idx="321">
                  <c:v>3.22</c:v>
                </c:pt>
                <c:pt idx="322">
                  <c:v>3.23</c:v>
                </c:pt>
                <c:pt idx="323">
                  <c:v>3.24</c:v>
                </c:pt>
                <c:pt idx="324">
                  <c:v>3.25</c:v>
                </c:pt>
                <c:pt idx="325">
                  <c:v>3.26</c:v>
                </c:pt>
                <c:pt idx="326">
                  <c:v>3.27</c:v>
                </c:pt>
                <c:pt idx="327">
                  <c:v>3.28</c:v>
                </c:pt>
                <c:pt idx="328">
                  <c:v>3.29</c:v>
                </c:pt>
                <c:pt idx="329">
                  <c:v>3.3</c:v>
                </c:pt>
                <c:pt idx="330">
                  <c:v>3.31</c:v>
                </c:pt>
                <c:pt idx="331">
                  <c:v>3.32</c:v>
                </c:pt>
                <c:pt idx="332">
                  <c:v>3.33</c:v>
                </c:pt>
                <c:pt idx="333">
                  <c:v>3.34</c:v>
                </c:pt>
                <c:pt idx="334">
                  <c:v>3.35</c:v>
                </c:pt>
                <c:pt idx="335">
                  <c:v>3.36</c:v>
                </c:pt>
                <c:pt idx="336">
                  <c:v>3.37</c:v>
                </c:pt>
                <c:pt idx="337">
                  <c:v>3.38</c:v>
                </c:pt>
                <c:pt idx="338">
                  <c:v>3.39</c:v>
                </c:pt>
                <c:pt idx="339">
                  <c:v>3.4</c:v>
                </c:pt>
                <c:pt idx="340">
                  <c:v>3.41</c:v>
                </c:pt>
                <c:pt idx="341">
                  <c:v>3.42</c:v>
                </c:pt>
                <c:pt idx="342">
                  <c:v>3.43</c:v>
                </c:pt>
                <c:pt idx="343">
                  <c:v>3.44</c:v>
                </c:pt>
                <c:pt idx="344">
                  <c:v>3.45</c:v>
                </c:pt>
                <c:pt idx="345">
                  <c:v>3.46</c:v>
                </c:pt>
                <c:pt idx="346">
                  <c:v>3.47</c:v>
                </c:pt>
                <c:pt idx="347">
                  <c:v>3.48</c:v>
                </c:pt>
                <c:pt idx="348">
                  <c:v>3.49</c:v>
                </c:pt>
                <c:pt idx="349">
                  <c:v>3.5</c:v>
                </c:pt>
                <c:pt idx="350">
                  <c:v>3.51</c:v>
                </c:pt>
                <c:pt idx="351">
                  <c:v>3.52</c:v>
                </c:pt>
                <c:pt idx="352">
                  <c:v>3.53</c:v>
                </c:pt>
                <c:pt idx="353">
                  <c:v>3.54</c:v>
                </c:pt>
                <c:pt idx="354">
                  <c:v>3.55</c:v>
                </c:pt>
                <c:pt idx="355">
                  <c:v>3.56</c:v>
                </c:pt>
                <c:pt idx="356">
                  <c:v>3.57</c:v>
                </c:pt>
                <c:pt idx="357">
                  <c:v>3.58</c:v>
                </c:pt>
                <c:pt idx="358">
                  <c:v>3.59</c:v>
                </c:pt>
                <c:pt idx="359">
                  <c:v>3.6</c:v>
                </c:pt>
                <c:pt idx="360">
                  <c:v>3.61</c:v>
                </c:pt>
                <c:pt idx="361">
                  <c:v>3.62</c:v>
                </c:pt>
                <c:pt idx="362">
                  <c:v>3.63</c:v>
                </c:pt>
                <c:pt idx="363">
                  <c:v>3.64</c:v>
                </c:pt>
                <c:pt idx="364">
                  <c:v>3.65</c:v>
                </c:pt>
                <c:pt idx="365">
                  <c:v>3.66</c:v>
                </c:pt>
                <c:pt idx="366">
                  <c:v>3.67</c:v>
                </c:pt>
                <c:pt idx="367">
                  <c:v>3.68</c:v>
                </c:pt>
                <c:pt idx="368">
                  <c:v>3.69</c:v>
                </c:pt>
                <c:pt idx="369">
                  <c:v>3.7</c:v>
                </c:pt>
                <c:pt idx="370">
                  <c:v>3.71</c:v>
                </c:pt>
                <c:pt idx="371">
                  <c:v>3.72</c:v>
                </c:pt>
                <c:pt idx="372">
                  <c:v>3.73</c:v>
                </c:pt>
                <c:pt idx="373">
                  <c:v>3.74</c:v>
                </c:pt>
                <c:pt idx="374">
                  <c:v>3.75</c:v>
                </c:pt>
                <c:pt idx="375">
                  <c:v>3.76</c:v>
                </c:pt>
                <c:pt idx="376">
                  <c:v>3.77</c:v>
                </c:pt>
                <c:pt idx="377">
                  <c:v>3.78</c:v>
                </c:pt>
                <c:pt idx="378">
                  <c:v>3.79</c:v>
                </c:pt>
                <c:pt idx="379">
                  <c:v>3.8</c:v>
                </c:pt>
                <c:pt idx="380">
                  <c:v>3.81</c:v>
                </c:pt>
                <c:pt idx="381">
                  <c:v>3.82</c:v>
                </c:pt>
                <c:pt idx="382">
                  <c:v>3.83</c:v>
                </c:pt>
                <c:pt idx="383">
                  <c:v>3.84</c:v>
                </c:pt>
                <c:pt idx="384">
                  <c:v>3.85</c:v>
                </c:pt>
                <c:pt idx="385">
                  <c:v>3.86</c:v>
                </c:pt>
                <c:pt idx="386">
                  <c:v>3.87</c:v>
                </c:pt>
                <c:pt idx="387">
                  <c:v>3.88</c:v>
                </c:pt>
                <c:pt idx="388">
                  <c:v>3.89</c:v>
                </c:pt>
                <c:pt idx="389">
                  <c:v>3.9</c:v>
                </c:pt>
                <c:pt idx="390">
                  <c:v>3.91</c:v>
                </c:pt>
                <c:pt idx="391">
                  <c:v>3.92</c:v>
                </c:pt>
                <c:pt idx="392">
                  <c:v>3.93</c:v>
                </c:pt>
                <c:pt idx="393">
                  <c:v>3.94</c:v>
                </c:pt>
                <c:pt idx="394">
                  <c:v>3.95</c:v>
                </c:pt>
                <c:pt idx="395">
                  <c:v>3.96</c:v>
                </c:pt>
                <c:pt idx="396">
                  <c:v>3.97</c:v>
                </c:pt>
                <c:pt idx="397">
                  <c:v>3.98</c:v>
                </c:pt>
                <c:pt idx="398">
                  <c:v>3.99</c:v>
                </c:pt>
                <c:pt idx="399">
                  <c:v>4</c:v>
                </c:pt>
                <c:pt idx="400">
                  <c:v>4.01</c:v>
                </c:pt>
                <c:pt idx="401">
                  <c:v>4.0199999999999996</c:v>
                </c:pt>
                <c:pt idx="402">
                  <c:v>4.03</c:v>
                </c:pt>
                <c:pt idx="403">
                  <c:v>4.04</c:v>
                </c:pt>
                <c:pt idx="404">
                  <c:v>4.05</c:v>
                </c:pt>
                <c:pt idx="405">
                  <c:v>4.0599999999999996</c:v>
                </c:pt>
                <c:pt idx="406">
                  <c:v>4.07</c:v>
                </c:pt>
                <c:pt idx="407">
                  <c:v>4.08</c:v>
                </c:pt>
                <c:pt idx="408">
                  <c:v>4.09</c:v>
                </c:pt>
                <c:pt idx="409">
                  <c:v>4.0999999999999996</c:v>
                </c:pt>
                <c:pt idx="410">
                  <c:v>4.1100000000000003</c:v>
                </c:pt>
                <c:pt idx="411">
                  <c:v>4.12</c:v>
                </c:pt>
                <c:pt idx="412">
                  <c:v>4.13</c:v>
                </c:pt>
                <c:pt idx="413">
                  <c:v>4.1399999999999997</c:v>
                </c:pt>
                <c:pt idx="414">
                  <c:v>4.1500000000000004</c:v>
                </c:pt>
                <c:pt idx="415">
                  <c:v>4.16</c:v>
                </c:pt>
                <c:pt idx="416">
                  <c:v>4.17</c:v>
                </c:pt>
                <c:pt idx="417">
                  <c:v>4.18</c:v>
                </c:pt>
                <c:pt idx="418">
                  <c:v>4.1900000000000004</c:v>
                </c:pt>
                <c:pt idx="419">
                  <c:v>4.2</c:v>
                </c:pt>
                <c:pt idx="420">
                  <c:v>4.21</c:v>
                </c:pt>
                <c:pt idx="421">
                  <c:v>4.22</c:v>
                </c:pt>
                <c:pt idx="422">
                  <c:v>4.2300000000000004</c:v>
                </c:pt>
                <c:pt idx="423">
                  <c:v>4.24</c:v>
                </c:pt>
                <c:pt idx="424">
                  <c:v>4.25</c:v>
                </c:pt>
                <c:pt idx="425">
                  <c:v>4.26</c:v>
                </c:pt>
                <c:pt idx="426">
                  <c:v>4.2699999999999996</c:v>
                </c:pt>
                <c:pt idx="427">
                  <c:v>4.28</c:v>
                </c:pt>
                <c:pt idx="428">
                  <c:v>4.29</c:v>
                </c:pt>
                <c:pt idx="429">
                  <c:v>4.3</c:v>
                </c:pt>
                <c:pt idx="430">
                  <c:v>4.3099999999999996</c:v>
                </c:pt>
                <c:pt idx="431">
                  <c:v>4.32</c:v>
                </c:pt>
                <c:pt idx="432">
                  <c:v>4.33</c:v>
                </c:pt>
                <c:pt idx="433">
                  <c:v>4.34</c:v>
                </c:pt>
                <c:pt idx="434">
                  <c:v>4.3499999999999996</c:v>
                </c:pt>
                <c:pt idx="435">
                  <c:v>4.3600000000000003</c:v>
                </c:pt>
                <c:pt idx="436">
                  <c:v>4.37</c:v>
                </c:pt>
                <c:pt idx="437">
                  <c:v>4.38</c:v>
                </c:pt>
                <c:pt idx="438">
                  <c:v>4.3899999999999997</c:v>
                </c:pt>
                <c:pt idx="439">
                  <c:v>4.4000000000000004</c:v>
                </c:pt>
                <c:pt idx="440">
                  <c:v>4.41</c:v>
                </c:pt>
                <c:pt idx="441">
                  <c:v>4.42</c:v>
                </c:pt>
                <c:pt idx="442">
                  <c:v>4.43</c:v>
                </c:pt>
                <c:pt idx="443">
                  <c:v>4.4400000000000004</c:v>
                </c:pt>
                <c:pt idx="444">
                  <c:v>4.45</c:v>
                </c:pt>
                <c:pt idx="445">
                  <c:v>4.46</c:v>
                </c:pt>
                <c:pt idx="446">
                  <c:v>4.47</c:v>
                </c:pt>
                <c:pt idx="447">
                  <c:v>4.4800000000000004</c:v>
                </c:pt>
                <c:pt idx="448">
                  <c:v>4.49</c:v>
                </c:pt>
                <c:pt idx="449">
                  <c:v>4.5</c:v>
                </c:pt>
                <c:pt idx="450">
                  <c:v>4.51</c:v>
                </c:pt>
                <c:pt idx="451">
                  <c:v>4.5199999999999996</c:v>
                </c:pt>
                <c:pt idx="452">
                  <c:v>4.53</c:v>
                </c:pt>
                <c:pt idx="453">
                  <c:v>4.54</c:v>
                </c:pt>
                <c:pt idx="454">
                  <c:v>4.55</c:v>
                </c:pt>
                <c:pt idx="455">
                  <c:v>4.5599999999999996</c:v>
                </c:pt>
                <c:pt idx="456">
                  <c:v>4.57</c:v>
                </c:pt>
                <c:pt idx="457">
                  <c:v>4.58</c:v>
                </c:pt>
                <c:pt idx="458">
                  <c:v>4.59</c:v>
                </c:pt>
                <c:pt idx="459">
                  <c:v>4.5999999999999996</c:v>
                </c:pt>
                <c:pt idx="460">
                  <c:v>4.6100000000000003</c:v>
                </c:pt>
                <c:pt idx="461">
                  <c:v>4.62</c:v>
                </c:pt>
                <c:pt idx="462">
                  <c:v>4.63</c:v>
                </c:pt>
                <c:pt idx="463">
                  <c:v>4.6399999999999997</c:v>
                </c:pt>
                <c:pt idx="464">
                  <c:v>4.6500000000000004</c:v>
                </c:pt>
                <c:pt idx="465">
                  <c:v>4.66</c:v>
                </c:pt>
                <c:pt idx="466">
                  <c:v>4.67</c:v>
                </c:pt>
                <c:pt idx="467">
                  <c:v>4.68</c:v>
                </c:pt>
                <c:pt idx="468">
                  <c:v>4.6900000000000004</c:v>
                </c:pt>
                <c:pt idx="469">
                  <c:v>4.7</c:v>
                </c:pt>
                <c:pt idx="470">
                  <c:v>4.71</c:v>
                </c:pt>
                <c:pt idx="471">
                  <c:v>4.72</c:v>
                </c:pt>
                <c:pt idx="472">
                  <c:v>4.7300000000000004</c:v>
                </c:pt>
                <c:pt idx="473">
                  <c:v>4.74</c:v>
                </c:pt>
                <c:pt idx="474">
                  <c:v>4.75</c:v>
                </c:pt>
                <c:pt idx="475">
                  <c:v>4.76</c:v>
                </c:pt>
                <c:pt idx="476">
                  <c:v>4.7699999999999996</c:v>
                </c:pt>
                <c:pt idx="477">
                  <c:v>4.78</c:v>
                </c:pt>
                <c:pt idx="478">
                  <c:v>4.79</c:v>
                </c:pt>
                <c:pt idx="479">
                  <c:v>4.8</c:v>
                </c:pt>
                <c:pt idx="480">
                  <c:v>4.8099999999999996</c:v>
                </c:pt>
                <c:pt idx="481">
                  <c:v>4.82</c:v>
                </c:pt>
                <c:pt idx="482">
                  <c:v>4.83</c:v>
                </c:pt>
                <c:pt idx="483">
                  <c:v>4.84</c:v>
                </c:pt>
                <c:pt idx="484">
                  <c:v>4.8499999999999996</c:v>
                </c:pt>
                <c:pt idx="485">
                  <c:v>4.8600000000000003</c:v>
                </c:pt>
                <c:pt idx="486">
                  <c:v>4.87</c:v>
                </c:pt>
                <c:pt idx="487">
                  <c:v>4.88</c:v>
                </c:pt>
                <c:pt idx="488">
                  <c:v>4.8899999999999997</c:v>
                </c:pt>
                <c:pt idx="489">
                  <c:v>4.9000000000000004</c:v>
                </c:pt>
                <c:pt idx="490">
                  <c:v>4.91</c:v>
                </c:pt>
                <c:pt idx="491">
                  <c:v>4.92</c:v>
                </c:pt>
                <c:pt idx="492">
                  <c:v>4.93</c:v>
                </c:pt>
                <c:pt idx="493">
                  <c:v>4.9400000000000004</c:v>
                </c:pt>
                <c:pt idx="494">
                  <c:v>4.95</c:v>
                </c:pt>
                <c:pt idx="495">
                  <c:v>4.96</c:v>
                </c:pt>
                <c:pt idx="496">
                  <c:v>4.97</c:v>
                </c:pt>
                <c:pt idx="497">
                  <c:v>4.9800000000000004</c:v>
                </c:pt>
                <c:pt idx="498">
                  <c:v>4.99</c:v>
                </c:pt>
                <c:pt idx="499">
                  <c:v>5</c:v>
                </c:pt>
                <c:pt idx="500">
                  <c:v>5.01</c:v>
                </c:pt>
                <c:pt idx="501">
                  <c:v>5.0199999999999996</c:v>
                </c:pt>
                <c:pt idx="502">
                  <c:v>5.03</c:v>
                </c:pt>
                <c:pt idx="503">
                  <c:v>5.04</c:v>
                </c:pt>
                <c:pt idx="504">
                  <c:v>5.05</c:v>
                </c:pt>
                <c:pt idx="505">
                  <c:v>5.0599999999999996</c:v>
                </c:pt>
                <c:pt idx="506">
                  <c:v>5.07</c:v>
                </c:pt>
                <c:pt idx="507">
                  <c:v>5.08</c:v>
                </c:pt>
                <c:pt idx="508">
                  <c:v>5.09</c:v>
                </c:pt>
                <c:pt idx="509">
                  <c:v>5.0999999999999996</c:v>
                </c:pt>
                <c:pt idx="510">
                  <c:v>5.1100000000000003</c:v>
                </c:pt>
                <c:pt idx="511">
                  <c:v>5.12</c:v>
                </c:pt>
                <c:pt idx="512">
                  <c:v>5.13</c:v>
                </c:pt>
                <c:pt idx="513">
                  <c:v>5.14</c:v>
                </c:pt>
                <c:pt idx="514">
                  <c:v>5.15</c:v>
                </c:pt>
                <c:pt idx="515">
                  <c:v>5.16</c:v>
                </c:pt>
                <c:pt idx="516">
                  <c:v>5.17</c:v>
                </c:pt>
                <c:pt idx="517">
                  <c:v>5.18</c:v>
                </c:pt>
                <c:pt idx="518">
                  <c:v>5.19</c:v>
                </c:pt>
                <c:pt idx="519">
                  <c:v>5.2</c:v>
                </c:pt>
                <c:pt idx="520">
                  <c:v>5.21</c:v>
                </c:pt>
                <c:pt idx="521">
                  <c:v>5.22</c:v>
                </c:pt>
                <c:pt idx="522">
                  <c:v>5.23</c:v>
                </c:pt>
                <c:pt idx="523">
                  <c:v>5.24</c:v>
                </c:pt>
                <c:pt idx="524">
                  <c:v>5.25</c:v>
                </c:pt>
                <c:pt idx="525">
                  <c:v>5.26</c:v>
                </c:pt>
                <c:pt idx="526">
                  <c:v>5.27</c:v>
                </c:pt>
                <c:pt idx="527">
                  <c:v>5.28</c:v>
                </c:pt>
                <c:pt idx="528">
                  <c:v>5.29</c:v>
                </c:pt>
                <c:pt idx="529">
                  <c:v>5.3</c:v>
                </c:pt>
                <c:pt idx="530">
                  <c:v>5.31</c:v>
                </c:pt>
                <c:pt idx="531">
                  <c:v>5.32</c:v>
                </c:pt>
                <c:pt idx="532">
                  <c:v>5.33</c:v>
                </c:pt>
                <c:pt idx="533">
                  <c:v>5.34</c:v>
                </c:pt>
                <c:pt idx="534">
                  <c:v>5.35</c:v>
                </c:pt>
                <c:pt idx="535">
                  <c:v>5.36</c:v>
                </c:pt>
                <c:pt idx="536">
                  <c:v>5.37</c:v>
                </c:pt>
                <c:pt idx="537">
                  <c:v>5.38</c:v>
                </c:pt>
                <c:pt idx="538">
                  <c:v>5.39</c:v>
                </c:pt>
                <c:pt idx="539">
                  <c:v>5.4</c:v>
                </c:pt>
                <c:pt idx="540">
                  <c:v>5.41</c:v>
                </c:pt>
                <c:pt idx="541">
                  <c:v>5.42</c:v>
                </c:pt>
                <c:pt idx="542">
                  <c:v>5.43</c:v>
                </c:pt>
                <c:pt idx="543">
                  <c:v>5.44</c:v>
                </c:pt>
                <c:pt idx="544">
                  <c:v>5.45</c:v>
                </c:pt>
                <c:pt idx="545">
                  <c:v>5.46</c:v>
                </c:pt>
                <c:pt idx="546">
                  <c:v>5.47</c:v>
                </c:pt>
                <c:pt idx="547">
                  <c:v>5.48</c:v>
                </c:pt>
                <c:pt idx="548">
                  <c:v>5.49</c:v>
                </c:pt>
                <c:pt idx="549">
                  <c:v>5.5</c:v>
                </c:pt>
                <c:pt idx="550">
                  <c:v>5.51</c:v>
                </c:pt>
                <c:pt idx="551">
                  <c:v>5.52</c:v>
                </c:pt>
                <c:pt idx="552">
                  <c:v>5.53</c:v>
                </c:pt>
                <c:pt idx="553">
                  <c:v>5.54</c:v>
                </c:pt>
                <c:pt idx="554">
                  <c:v>5.55</c:v>
                </c:pt>
                <c:pt idx="555">
                  <c:v>5.56</c:v>
                </c:pt>
                <c:pt idx="556">
                  <c:v>5.57</c:v>
                </c:pt>
                <c:pt idx="557">
                  <c:v>5.58</c:v>
                </c:pt>
                <c:pt idx="558">
                  <c:v>5.59</c:v>
                </c:pt>
                <c:pt idx="559">
                  <c:v>5.6</c:v>
                </c:pt>
                <c:pt idx="560">
                  <c:v>5.61</c:v>
                </c:pt>
                <c:pt idx="561">
                  <c:v>5.62</c:v>
                </c:pt>
                <c:pt idx="562">
                  <c:v>5.63</c:v>
                </c:pt>
                <c:pt idx="563">
                  <c:v>5.64</c:v>
                </c:pt>
                <c:pt idx="564">
                  <c:v>5.65</c:v>
                </c:pt>
                <c:pt idx="565">
                  <c:v>5.66</c:v>
                </c:pt>
                <c:pt idx="566">
                  <c:v>5.67</c:v>
                </c:pt>
                <c:pt idx="567">
                  <c:v>5.68</c:v>
                </c:pt>
                <c:pt idx="568">
                  <c:v>5.69</c:v>
                </c:pt>
                <c:pt idx="569">
                  <c:v>5.7</c:v>
                </c:pt>
                <c:pt idx="570">
                  <c:v>5.71</c:v>
                </c:pt>
                <c:pt idx="571">
                  <c:v>5.72</c:v>
                </c:pt>
                <c:pt idx="572">
                  <c:v>5.73</c:v>
                </c:pt>
                <c:pt idx="573">
                  <c:v>5.74</c:v>
                </c:pt>
                <c:pt idx="574">
                  <c:v>5.75</c:v>
                </c:pt>
                <c:pt idx="575">
                  <c:v>5.76</c:v>
                </c:pt>
                <c:pt idx="576">
                  <c:v>5.77</c:v>
                </c:pt>
                <c:pt idx="577">
                  <c:v>5.78</c:v>
                </c:pt>
                <c:pt idx="578">
                  <c:v>5.79</c:v>
                </c:pt>
                <c:pt idx="579">
                  <c:v>5.8</c:v>
                </c:pt>
                <c:pt idx="580">
                  <c:v>5.81</c:v>
                </c:pt>
                <c:pt idx="581">
                  <c:v>5.82</c:v>
                </c:pt>
                <c:pt idx="582">
                  <c:v>5.83</c:v>
                </c:pt>
                <c:pt idx="583">
                  <c:v>5.84</c:v>
                </c:pt>
                <c:pt idx="584">
                  <c:v>5.85</c:v>
                </c:pt>
                <c:pt idx="585">
                  <c:v>5.86</c:v>
                </c:pt>
                <c:pt idx="586">
                  <c:v>5.87</c:v>
                </c:pt>
                <c:pt idx="587">
                  <c:v>5.88</c:v>
                </c:pt>
                <c:pt idx="588">
                  <c:v>5.89</c:v>
                </c:pt>
                <c:pt idx="589">
                  <c:v>5.9</c:v>
                </c:pt>
                <c:pt idx="590">
                  <c:v>5.91</c:v>
                </c:pt>
                <c:pt idx="591">
                  <c:v>5.92</c:v>
                </c:pt>
                <c:pt idx="592">
                  <c:v>5.93</c:v>
                </c:pt>
                <c:pt idx="593">
                  <c:v>5.94</c:v>
                </c:pt>
                <c:pt idx="594">
                  <c:v>5.95</c:v>
                </c:pt>
                <c:pt idx="595">
                  <c:v>5.96</c:v>
                </c:pt>
                <c:pt idx="596">
                  <c:v>5.97</c:v>
                </c:pt>
                <c:pt idx="597">
                  <c:v>5.98</c:v>
                </c:pt>
                <c:pt idx="598">
                  <c:v>5.99</c:v>
                </c:pt>
                <c:pt idx="599">
                  <c:v>6</c:v>
                </c:pt>
              </c:numCache>
            </c:numRef>
          </c:xVal>
          <c:yVal>
            <c:numRef>
              <c:f>'FROM SPLIT TIMES'!$L$1:$L$600</c:f>
              <c:numCache>
                <c:formatCode>0.00</c:formatCode>
                <c:ptCount val="600"/>
                <c:pt idx="0" formatCode="General">
                  <c:v>0</c:v>
                </c:pt>
                <c:pt idx="1">
                  <c:v>8.3711714661522105</c:v>
                </c:pt>
                <c:pt idx="2">
                  <c:v>8.2909251224759934</c:v>
                </c:pt>
                <c:pt idx="3">
                  <c:v>8.2115206224661978</c:v>
                </c:pt>
                <c:pt idx="4">
                  <c:v>8.1329485181615073</c:v>
                </c:pt>
                <c:pt idx="5">
                  <c:v>8.0551994784106231</c:v>
                </c:pt>
                <c:pt idx="6">
                  <c:v>7.978264287251978</c:v>
                </c:pt>
                <c:pt idx="7">
                  <c:v>7.9021338423185368</c:v>
                </c:pt>
                <c:pt idx="8">
                  <c:v>7.8267991532672712</c:v>
                </c:pt>
                <c:pt idx="9">
                  <c:v>7.7522513402328705</c:v>
                </c:pt>
                <c:pt idx="10">
                  <c:v>7.6784816323053029</c:v>
                </c:pt>
                <c:pt idx="11">
                  <c:v>7.6054813660308147</c:v>
                </c:pt>
                <c:pt idx="12">
                  <c:v>7.5332419839359703</c:v>
                </c:pt>
                <c:pt idx="13">
                  <c:v>7.4617550330743647</c:v>
                </c:pt>
                <c:pt idx="14">
                  <c:v>7.3910121635956019</c:v>
                </c:pt>
                <c:pt idx="15">
                  <c:v>7.3210051273361882</c:v>
                </c:pt>
                <c:pt idx="16">
                  <c:v>7.251725776431968</c:v>
                </c:pt>
                <c:pt idx="17">
                  <c:v>7.1831660619517379</c:v>
                </c:pt>
                <c:pt idx="18">
                  <c:v>7.1153180325516825</c:v>
                </c:pt>
                <c:pt idx="19">
                  <c:v>7.0481738331503045</c:v>
                </c:pt>
                <c:pt idx="20">
                  <c:v>6.9817257036234759</c:v>
                </c:pt>
                <c:pt idx="21">
                  <c:v>6.9159659775193045</c:v>
                </c:pt>
                <c:pt idx="22">
                  <c:v>6.8508870807924804</c:v>
                </c:pt>
                <c:pt idx="23">
                  <c:v>6.7864815305577606</c:v>
                </c:pt>
                <c:pt idx="24">
                  <c:v>6.7227419338622845</c:v>
                </c:pt>
                <c:pt idx="25">
                  <c:v>6.6596609864764398</c:v>
                </c:pt>
                <c:pt idx="26">
                  <c:v>6.5972314717029059</c:v>
                </c:pt>
                <c:pt idx="27">
                  <c:v>6.5354462592036393</c:v>
                </c:pt>
                <c:pt idx="28">
                  <c:v>6.4742983038444635</c:v>
                </c:pt>
                <c:pt idx="29">
                  <c:v>6.4137806445569927</c:v>
                </c:pt>
                <c:pt idx="30">
                  <c:v>6.3538864032175892</c:v>
                </c:pt>
                <c:pt idx="31">
                  <c:v>6.2946087835431035</c:v>
                </c:pt>
                <c:pt idx="32">
                  <c:v>6.2359410700030686</c:v>
                </c:pt>
                <c:pt idx="33">
                  <c:v>6.1778766267481409</c:v>
                </c:pt>
                <c:pt idx="34">
                  <c:v>6.1204088965544683</c:v>
                </c:pt>
                <c:pt idx="35">
                  <c:v>6.0635313997837637</c:v>
                </c:pt>
                <c:pt idx="36">
                  <c:v>6.0072377333587896</c:v>
                </c:pt>
                <c:pt idx="37">
                  <c:v>5.9515215697540498</c:v>
                </c:pt>
                <c:pt idx="38">
                  <c:v>5.8963766560013822</c:v>
                </c:pt>
                <c:pt idx="39">
                  <c:v>5.8417968127102657</c:v>
                </c:pt>
                <c:pt idx="40">
                  <c:v>5.7877759331025525</c:v>
                </c:pt>
                <c:pt idx="41">
                  <c:v>5.7343079820614395</c:v>
                </c:pt>
                <c:pt idx="42">
                  <c:v>5.6813869951943925</c:v>
                </c:pt>
                <c:pt idx="43">
                  <c:v>5.6290070779098595</c:v>
                </c:pt>
                <c:pt idx="44">
                  <c:v>5.5771624045074866</c:v>
                </c:pt>
                <c:pt idx="45">
                  <c:v>5.5258472172816635</c:v>
                </c:pt>
                <c:pt idx="46">
                  <c:v>5.4750558256381678</c:v>
                </c:pt>
                <c:pt idx="47">
                  <c:v>5.4247826052236867</c:v>
                </c:pt>
                <c:pt idx="48">
                  <c:v>5.3750219970680275</c:v>
                </c:pt>
                <c:pt idx="49">
                  <c:v>5.3257685067387941</c:v>
                </c:pt>
                <c:pt idx="50">
                  <c:v>5.2770167035083437</c:v>
                </c:pt>
                <c:pt idx="51">
                  <c:v>5.2287612195328199</c:v>
                </c:pt>
                <c:pt idx="52">
                  <c:v>5.1809967490430582</c:v>
                </c:pt>
                <c:pt idx="53">
                  <c:v>5.1337180475471955</c:v>
                </c:pt>
                <c:pt idx="54">
                  <c:v>5.0869199310447817</c:v>
                </c:pt>
                <c:pt idx="55">
                  <c:v>5.040597275252213</c:v>
                </c:pt>
                <c:pt idx="56">
                  <c:v>4.994745014839288</c:v>
                </c:pt>
                <c:pt idx="57">
                  <c:v>4.9493581426767603</c:v>
                </c:pt>
                <c:pt idx="58">
                  <c:v>4.9044317090946414</c:v>
                </c:pt>
                <c:pt idx="59">
                  <c:v>4.8599608211511542</c:v>
                </c:pt>
                <c:pt idx="60">
                  <c:v>4.8159406419120963</c:v>
                </c:pt>
                <c:pt idx="61">
                  <c:v>4.7723663897405268</c:v>
                </c:pt>
                <c:pt idx="62">
                  <c:v>4.7292333375965345</c:v>
                </c:pt>
                <c:pt idx="63">
                  <c:v>4.6865368123469784</c:v>
                </c:pt>
                <c:pt idx="64">
                  <c:v>4.6442721940850467</c:v>
                </c:pt>
                <c:pt idx="65">
                  <c:v>4.6024349154594271</c:v>
                </c:pt>
                <c:pt idx="66">
                  <c:v>4.5610204610129985</c:v>
                </c:pt>
                <c:pt idx="67">
                  <c:v>4.5200243665308557</c:v>
                </c:pt>
                <c:pt idx="68">
                  <c:v>4.4794422183975353</c:v>
                </c:pt>
                <c:pt idx="69">
                  <c:v>4.4392696529632927</c:v>
                </c:pt>
                <c:pt idx="70">
                  <c:v>4.3995023559192923</c:v>
                </c:pt>
                <c:pt idx="71">
                  <c:v>4.3601360616815636</c:v>
                </c:pt>
                <c:pt idx="72">
                  <c:v>4.3211665527835992</c:v>
                </c:pt>
                <c:pt idx="73">
                  <c:v>4.2825896592774493</c:v>
                </c:pt>
                <c:pt idx="74">
                  <c:v>4.244401258143184</c:v>
                </c:pt>
                <c:pt idx="75">
                  <c:v>4.206597272706583</c:v>
                </c:pt>
                <c:pt idx="76">
                  <c:v>4.1691736720649519</c:v>
                </c:pt>
                <c:pt idx="77">
                  <c:v>4.1321264705209044</c:v>
                </c:pt>
                <c:pt idx="78">
                  <c:v>4.0954517270240149</c:v>
                </c:pt>
                <c:pt idx="79">
                  <c:v>4.0591455446201925</c:v>
                </c:pt>
                <c:pt idx="80">
                  <c:v>4.0232040699086946</c:v>
                </c:pt>
                <c:pt idx="81">
                  <c:v>3.9876234925066174</c:v>
                </c:pt>
                <c:pt idx="82">
                  <c:v>3.9524000445207887</c:v>
                </c:pt>
                <c:pt idx="83">
                  <c:v>3.9175300000269155</c:v>
                </c:pt>
                <c:pt idx="84">
                  <c:v>3.8830096745559057</c:v>
                </c:pt>
                <c:pt idx="85">
                  <c:v>3.8488354245872176</c:v>
                </c:pt>
                <c:pt idx="86">
                  <c:v>3.8150036470491737</c:v>
                </c:pt>
                <c:pt idx="87">
                  <c:v>3.7815107788260907</c:v>
                </c:pt>
                <c:pt idx="88">
                  <c:v>3.7483532962721418</c:v>
                </c:pt>
                <c:pt idx="89">
                  <c:v>3.7155277147318517</c:v>
                </c:pt>
                <c:pt idx="90">
                  <c:v>3.6830305880671168</c:v>
                </c:pt>
                <c:pt idx="91">
                  <c:v>3.6508585081906388</c:v>
                </c:pt>
                <c:pt idx="92">
                  <c:v>3.6190081046057077</c:v>
                </c:pt>
                <c:pt idx="93">
                  <c:v>3.5874760439521962</c:v>
                </c:pt>
                <c:pt idx="94">
                  <c:v>3.5562590295587104</c:v>
                </c:pt>
                <c:pt idx="95">
                  <c:v>3.5253538010007688</c:v>
                </c:pt>
                <c:pt idx="96">
                  <c:v>3.4947571336649457</c:v>
                </c:pt>
                <c:pt idx="97">
                  <c:v>3.4644658383188802</c:v>
                </c:pt>
                <c:pt idx="98">
                  <c:v>3.4344767606870485</c:v>
                </c:pt>
                <c:pt idx="99">
                  <c:v>3.4047867810322336</c:v>
                </c:pt>
                <c:pt idx="100">
                  <c:v>3.3753928137425997</c:v>
                </c:pt>
                <c:pt idx="101">
                  <c:v>3.3462918069242771</c:v>
                </c:pt>
                <c:pt idx="102">
                  <c:v>3.3174807419993915</c:v>
                </c:pt>
                <c:pt idx="103">
                  <c:v>3.288956633309442</c:v>
                </c:pt>
                <c:pt idx="104">
                  <c:v>3.2607165277239596</c:v>
                </c:pt>
                <c:pt idx="105">
                  <c:v>3.2327575042543533</c:v>
                </c:pt>
                <c:pt idx="106">
                  <c:v>3.2050766736728873</c:v>
                </c:pt>
                <c:pt idx="107">
                  <c:v>3.1776711781366869</c:v>
                </c:pt>
                <c:pt idx="108">
                  <c:v>3.1505381908167283</c:v>
                </c:pt>
                <c:pt idx="109">
                  <c:v>3.1236749155317032</c:v>
                </c:pt>
                <c:pt idx="110">
                  <c:v>3.0970785863867234</c:v>
                </c:pt>
                <c:pt idx="111">
                  <c:v>3.0707464674167619</c:v>
                </c:pt>
                <c:pt idx="112">
                  <c:v>3.044675852234787</c:v>
                </c:pt>
                <c:pt idx="113">
                  <c:v>3.0188640636844939</c:v>
                </c:pt>
                <c:pt idx="114">
                  <c:v>2.9933084534975927</c:v>
                </c:pt>
                <c:pt idx="115">
                  <c:v>2.9680064019555656</c:v>
                </c:pt>
                <c:pt idx="116">
                  <c:v>2.9429553175558349</c:v>
                </c:pt>
                <c:pt idx="117">
                  <c:v>2.9181526366822843</c:v>
                </c:pt>
                <c:pt idx="118">
                  <c:v>2.8935958232800538</c:v>
                </c:pt>
                <c:pt idx="119">
                  <c:v>2.8692823685345674</c:v>
                </c:pt>
                <c:pt idx="120">
                  <c:v>2.8452097905547022</c:v>
                </c:pt>
                <c:pt idx="121">
                  <c:v>2.8213756340600762</c:v>
                </c:pt>
                <c:pt idx="122">
                  <c:v>2.7977774700723601</c:v>
                </c:pt>
                <c:pt idx="123">
                  <c:v>2.7744128956105754</c:v>
                </c:pt>
                <c:pt idx="124">
                  <c:v>2.7512795333903144</c:v>
                </c:pt>
                <c:pt idx="125">
                  <c:v>2.728375031526824</c:v>
                </c:pt>
                <c:pt idx="126">
                  <c:v>2.7056970632419084</c:v>
                </c:pt>
                <c:pt idx="127">
                  <c:v>2.6832433265745723</c:v>
                </c:pt>
                <c:pt idx="128">
                  <c:v>2.6610115440953783</c:v>
                </c:pt>
                <c:pt idx="129">
                  <c:v>2.6389994626244473</c:v>
                </c:pt>
                <c:pt idx="130">
                  <c:v>2.6172048529530518</c:v>
                </c:pt>
                <c:pt idx="131">
                  <c:v>2.5956255095687624</c:v>
                </c:pt>
                <c:pt idx="132">
                  <c:v>2.5742592503840735</c:v>
                </c:pt>
                <c:pt idx="133">
                  <c:v>2.5531039164684888</c:v>
                </c:pt>
                <c:pt idx="134">
                  <c:v>2.5321573717839923</c:v>
                </c:pt>
                <c:pt idx="135">
                  <c:v>2.511417502923861</c:v>
                </c:pt>
                <c:pt idx="136">
                  <c:v>2.4908822188547899</c:v>
                </c:pt>
                <c:pt idx="137">
                  <c:v>2.4705494506622565</c:v>
                </c:pt>
                <c:pt idx="138">
                  <c:v>2.4504171512991002</c:v>
                </c:pt>
                <c:pt idx="139">
                  <c:v>2.4304832953372513</c:v>
                </c:pt>
                <c:pt idx="140">
                  <c:v>2.4107458787225919</c:v>
                </c:pt>
                <c:pt idx="141">
                  <c:v>2.3912029185328718</c:v>
                </c:pt>
                <c:pt idx="142">
                  <c:v>2.3718524527386666</c:v>
                </c:pt>
                <c:pt idx="143">
                  <c:v>2.3526925399673124</c:v>
                </c:pt>
                <c:pt idx="144">
                  <c:v>2.333721259269792</c:v>
                </c:pt>
                <c:pt idx="145">
                  <c:v>2.3149367098905218</c:v>
                </c:pt>
                <c:pt idx="146">
                  <c:v>2.2963370110399968</c:v>
                </c:pt>
                <c:pt idx="147">
                  <c:v>2.2779203016702705</c:v>
                </c:pt>
                <c:pt idx="148">
                  <c:v>2.2596847402531988</c:v>
                </c:pt>
                <c:pt idx="149">
                  <c:v>2.241628504561449</c:v>
                </c:pt>
                <c:pt idx="150">
                  <c:v>2.2237497914522026</c:v>
                </c:pt>
                <c:pt idx="151">
                  <c:v>2.206046816653529</c:v>
                </c:pt>
                <c:pt idx="152">
                  <c:v>2.1885178145533954</c:v>
                </c:pt>
                <c:pt idx="153">
                  <c:v>2.171161037991268</c:v>
                </c:pt>
                <c:pt idx="154">
                  <c:v>2.1539747580522737</c:v>
                </c:pt>
                <c:pt idx="155">
                  <c:v>2.1369572638638892</c:v>
                </c:pt>
                <c:pt idx="156">
                  <c:v>2.1201068623951174</c:v>
                </c:pt>
                <c:pt idx="157">
                  <c:v>2.1034218782581187</c:v>
                </c:pt>
                <c:pt idx="158">
                  <c:v>2.0869006535122678</c:v>
                </c:pt>
                <c:pt idx="159">
                  <c:v>2.0705415474705955</c:v>
                </c:pt>
                <c:pt idx="160">
                  <c:v>2.0543429365085903</c:v>
                </c:pt>
                <c:pt idx="161">
                  <c:v>2.0383032138753201</c:v>
                </c:pt>
                <c:pt idx="162">
                  <c:v>2.02242078950685</c:v>
                </c:pt>
                <c:pt idx="163">
                  <c:v>2.0066940898419192</c:v>
                </c:pt>
                <c:pt idx="164">
                  <c:v>1.9911215576398482</c:v>
                </c:pt>
                <c:pt idx="165">
                  <c:v>1.9757016518006509</c:v>
                </c:pt>
                <c:pt idx="166">
                  <c:v>1.96043284718731</c:v>
                </c:pt>
                <c:pt idx="167">
                  <c:v>1.9453136344501984</c:v>
                </c:pt>
                <c:pt idx="168">
                  <c:v>1.9303425198536128</c:v>
                </c:pt>
                <c:pt idx="169">
                  <c:v>1.91551802510439</c:v>
                </c:pt>
                <c:pt idx="170">
                  <c:v>1.9008386871825793</c:v>
                </c:pt>
                <c:pt idx="171">
                  <c:v>1.8863030581741449</c:v>
                </c:pt>
                <c:pt idx="172">
                  <c:v>1.8719097051056659</c:v>
                </c:pt>
                <c:pt idx="173">
                  <c:v>1.8576572097810164</c:v>
                </c:pt>
                <c:pt idx="174">
                  <c:v>1.8435441686199865</c:v>
                </c:pt>
                <c:pt idx="175">
                  <c:v>1.8295691924988333</c:v>
                </c:pt>
                <c:pt idx="176">
                  <c:v>1.8157309065927207</c:v>
                </c:pt>
                <c:pt idx="177">
                  <c:v>1.8020279502200383</c:v>
                </c:pt>
                <c:pt idx="178">
                  <c:v>1.7884589766885584</c:v>
                </c:pt>
                <c:pt idx="179">
                  <c:v>1.7750226531434232</c:v>
                </c:pt>
                <c:pt idx="180">
                  <c:v>1.7617176604169245</c:v>
                </c:pt>
                <c:pt idx="181">
                  <c:v>1.7485426928800591</c:v>
                </c:pt>
                <c:pt idx="182">
                  <c:v>1.7354964582958379</c:v>
                </c:pt>
                <c:pt idx="183">
                  <c:v>1.7225776776743165</c:v>
                </c:pt>
                <c:pt idx="184">
                  <c:v>1.7097850851293375</c:v>
                </c:pt>
                <c:pt idx="185">
                  <c:v>1.6971174277369532</c:v>
                </c:pt>
                <c:pt idx="186">
                  <c:v>1.6845734653955071</c:v>
                </c:pt>
                <c:pt idx="187">
                  <c:v>1.6721519706873569</c:v>
                </c:pt>
                <c:pt idx="188">
                  <c:v>1.6598517287422143</c:v>
                </c:pt>
                <c:pt idx="189">
                  <c:v>1.6476715371020809</c:v>
                </c:pt>
                <c:pt idx="190">
                  <c:v>1.6356102055877613</c:v>
                </c:pt>
                <c:pt idx="191">
                  <c:v>1.6236665561669303</c:v>
                </c:pt>
                <c:pt idx="192">
                  <c:v>1.6118394228237369</c:v>
                </c:pt>
                <c:pt idx="193">
                  <c:v>1.600127651429919</c:v>
                </c:pt>
                <c:pt idx="194">
                  <c:v>1.5885300996174219</c:v>
                </c:pt>
                <c:pt idx="195">
                  <c:v>1.5770456366524845</c:v>
                </c:pt>
                <c:pt idx="196">
                  <c:v>1.5656731433111897</c:v>
                </c:pt>
                <c:pt idx="197">
                  <c:v>1.5544115117564492</c:v>
                </c:pt>
                <c:pt idx="198">
                  <c:v>1.5432596454164123</c:v>
                </c:pt>
                <c:pt idx="199">
                  <c:v>1.5322164588642706</c:v>
                </c:pt>
                <c:pt idx="200">
                  <c:v>1.5212808776994555</c:v>
                </c:pt>
                <c:pt idx="201">
                  <c:v>1.5104518384301926</c:v>
                </c:pt>
                <c:pt idx="202">
                  <c:v>1.499728288357413</c:v>
                </c:pt>
                <c:pt idx="203">
                  <c:v>1.4891091854599912</c:v>
                </c:pt>
                <c:pt idx="204">
                  <c:v>1.4785934982813009</c:v>
                </c:pt>
                <c:pt idx="205">
                  <c:v>1.4681802058170663</c:v>
                </c:pt>
                <c:pt idx="206">
                  <c:v>1.4578682974044976</c:v>
                </c:pt>
                <c:pt idx="207">
                  <c:v>1.4476567726126894</c:v>
                </c:pt>
                <c:pt idx="208">
                  <c:v>1.4375446411342714</c:v>
                </c:pt>
                <c:pt idx="209">
                  <c:v>1.4275309226782902</c:v>
                </c:pt>
                <c:pt idx="210">
                  <c:v>1.4176146468643114</c:v>
                </c:pt>
                <c:pt idx="211">
                  <c:v>1.4077948531177209</c:v>
                </c:pt>
                <c:pt idx="212">
                  <c:v>1.3980705905662205</c:v>
                </c:pt>
                <c:pt idx="213">
                  <c:v>1.388440917937489</c:v>
                </c:pt>
                <c:pt idx="214">
                  <c:v>1.3789049034580052</c:v>
                </c:pt>
                <c:pt idx="215">
                  <c:v>1.3694616247530169</c:v>
                </c:pt>
                <c:pt idx="216">
                  <c:v>1.3601101687476316</c:v>
                </c:pt>
                <c:pt idx="217">
                  <c:v>1.3508496315690324</c:v>
                </c:pt>
                <c:pt idx="218">
                  <c:v>1.3416791184497849</c:v>
                </c:pt>
                <c:pt idx="219">
                  <c:v>1.3325977436322447</c:v>
                </c:pt>
                <c:pt idx="220">
                  <c:v>1.3236046302740239</c:v>
                </c:pt>
                <c:pt idx="221">
                  <c:v>1.3146989103545323</c:v>
                </c:pt>
                <c:pt idx="222">
                  <c:v>1.3058797245825573</c:v>
                </c:pt>
                <c:pt idx="223">
                  <c:v>1.2971462223048833</c:v>
                </c:pt>
                <c:pt idx="224">
                  <c:v>1.2884975614159322</c:v>
                </c:pt>
                <c:pt idx="225">
                  <c:v>1.2799329082684112</c:v>
                </c:pt>
                <c:pt idx="226">
                  <c:v>1.2714514375849635</c:v>
                </c:pt>
                <c:pt idx="227">
                  <c:v>1.2630523323707965</c:v>
                </c:pt>
                <c:pt idx="228">
                  <c:v>1.2547347838272884</c:v>
                </c:pt>
                <c:pt idx="229">
                  <c:v>1.2464979912665541</c:v>
                </c:pt>
                <c:pt idx="230">
                  <c:v>1.2383411620269589</c:v>
                </c:pt>
                <c:pt idx="231">
                  <c:v>1.2302635113895726</c:v>
                </c:pt>
                <c:pt idx="232">
                  <c:v>1.2222642624955466</c:v>
                </c:pt>
                <c:pt idx="233">
                  <c:v>1.2143426462644091</c:v>
                </c:pt>
                <c:pt idx="234">
                  <c:v>1.2064979013132633</c:v>
                </c:pt>
                <c:pt idx="235">
                  <c:v>1.1987292738768738</c:v>
                </c:pt>
                <c:pt idx="236">
                  <c:v>1.1910360177286448</c:v>
                </c:pt>
                <c:pt idx="237">
                  <c:v>1.1834173941024588</c:v>
                </c:pt>
                <c:pt idx="238">
                  <c:v>1.1758726716153873</c:v>
                </c:pt>
                <c:pt idx="239">
                  <c:v>1.1684011261912386</c:v>
                </c:pt>
                <c:pt idx="240">
                  <c:v>1.1610020409849606</c:v>
                </c:pt>
                <c:pt idx="241">
                  <c:v>1.1536747063078621</c:v>
                </c:pt>
                <c:pt idx="242">
                  <c:v>1.1464184195536606</c:v>
                </c:pt>
                <c:pt idx="243">
                  <c:v>1.1392324851253377</c:v>
                </c:pt>
                <c:pt idx="244">
                  <c:v>1.1321162143627967</c:v>
                </c:pt>
                <c:pt idx="245">
                  <c:v>1.1250689254713113</c:v>
                </c:pt>
                <c:pt idx="246">
                  <c:v>1.1180899434507539</c:v>
                </c:pt>
                <c:pt idx="247">
                  <c:v>1.1111786000255988</c:v>
                </c:pt>
                <c:pt idx="248">
                  <c:v>1.1043342335756881</c:v>
                </c:pt>
                <c:pt idx="249">
                  <c:v>1.0975561890677485</c:v>
                </c:pt>
                <c:pt idx="250">
                  <c:v>1.0908438179876598</c:v>
                </c:pt>
                <c:pt idx="251">
                  <c:v>1.0841964782734521</c:v>
                </c:pt>
                <c:pt idx="252">
                  <c:v>1.0776135342490352</c:v>
                </c:pt>
                <c:pt idx="253">
                  <c:v>1.071094356558649</c:v>
                </c:pt>
                <c:pt idx="254">
                  <c:v>1.0646383221020161</c:v>
                </c:pt>
                <c:pt idx="255">
                  <c:v>1.0582448139702079</c:v>
                </c:pt>
                <c:pt idx="256">
                  <c:v>1.0519132213821922</c:v>
                </c:pt>
                <c:pt idx="257">
                  <c:v>1.0456429396220794</c:v>
                </c:pt>
                <c:pt idx="258">
                  <c:v>1.0394333699770342</c:v>
                </c:pt>
                <c:pt idx="259">
                  <c:v>1.0332839196758676</c:v>
                </c:pt>
                <c:pt idx="260">
                  <c:v>1.0271940018282821</c:v>
                </c:pt>
                <c:pt idx="261">
                  <c:v>1.0211630353647767</c:v>
                </c:pt>
                <c:pt idx="262">
                  <c:v>1.0151904449771965</c:v>
                </c:pt>
                <c:pt idx="263">
                  <c:v>1.0092756610599214</c:v>
                </c:pt>
                <c:pt idx="264">
                  <c:v>1.0034181196516856</c:v>
                </c:pt>
                <c:pt idx="265">
                  <c:v>0.9976172623780234</c:v>
                </c:pt>
                <c:pt idx="266">
                  <c:v>0.99187253639432904</c:v>
                </c:pt>
                <c:pt idx="267">
                  <c:v>0.98618339432952995</c:v>
                </c:pt>
                <c:pt idx="268">
                  <c:v>0.98054929423035775</c:v>
                </c:pt>
                <c:pt idx="269">
                  <c:v>0.97496969950622137</c:v>
                </c:pt>
                <c:pt idx="270">
                  <c:v>0.96944407887466233</c:v>
                </c:pt>
                <c:pt idx="271">
                  <c:v>0.96397190630739904</c:v>
                </c:pt>
                <c:pt idx="272">
                  <c:v>0.95855266097693947</c:v>
                </c:pt>
                <c:pt idx="273">
                  <c:v>0.95318582720376788</c:v>
                </c:pt>
                <c:pt idx="274">
                  <c:v>0.94787089440409245</c:v>
                </c:pt>
                <c:pt idx="275">
                  <c:v>0.94260735703814591</c:v>
                </c:pt>
                <c:pt idx="276">
                  <c:v>0.93739471455904089</c:v>
                </c:pt>
                <c:pt idx="277">
                  <c:v>0.93223247136216159</c:v>
                </c:pt>
                <c:pt idx="278">
                  <c:v>0.92712013673510008</c:v>
                </c:pt>
                <c:pt idx="279">
                  <c:v>0.92205722480811714</c:v>
                </c:pt>
                <c:pt idx="280">
                  <c:v>0.91704325450512947</c:v>
                </c:pt>
                <c:pt idx="281">
                  <c:v>0.91207774949521858</c:v>
                </c:pt>
                <c:pt idx="282">
                  <c:v>0.90716023814464819</c:v>
                </c:pt>
                <c:pt idx="283">
                  <c:v>0.90229025346939185</c:v>
                </c:pt>
                <c:pt idx="284">
                  <c:v>0.89746733308815962</c:v>
                </c:pt>
                <c:pt idx="285">
                  <c:v>0.89269101917592264</c:v>
                </c:pt>
                <c:pt idx="286">
                  <c:v>0.88796085841792638</c:v>
                </c:pt>
                <c:pt idx="287">
                  <c:v>0.88327640196418544</c:v>
                </c:pt>
                <c:pt idx="288">
                  <c:v>0.87863720538446521</c:v>
                </c:pt>
                <c:pt idx="289">
                  <c:v>0.87404282862372729</c:v>
                </c:pt>
                <c:pt idx="290">
                  <c:v>0.86949283595805182</c:v>
                </c:pt>
                <c:pt idx="291">
                  <c:v>0.86498679595101491</c:v>
                </c:pt>
                <c:pt idx="292">
                  <c:v>0.86052428141053217</c:v>
                </c:pt>
                <c:pt idx="293">
                  <c:v>0.8561048693461466</c:v>
                </c:pt>
                <c:pt idx="294">
                  <c:v>0.85172814092677052</c:v>
                </c:pt>
                <c:pt idx="295">
                  <c:v>0.84739368143886551</c:v>
                </c:pt>
                <c:pt idx="296">
                  <c:v>0.84310108024506314</c:v>
                </c:pt>
                <c:pt idx="297">
                  <c:v>0.83884993074321623</c:v>
                </c:pt>
                <c:pt idx="298">
                  <c:v>0.83463983032587918</c:v>
                </c:pt>
                <c:pt idx="299">
                  <c:v>0.83047038034020981</c:v>
                </c:pt>
                <c:pt idx="300">
                  <c:v>0.82634118604829254</c:v>
                </c:pt>
                <c:pt idx="301">
                  <c:v>0.82225185658787181</c:v>
                </c:pt>
                <c:pt idx="302">
                  <c:v>0.81820200493349615</c:v>
                </c:pt>
                <c:pt idx="303">
                  <c:v>0.81419124785806851</c:v>
                </c:pt>
                <c:pt idx="304">
                  <c:v>0.81021920589479302</c:v>
                </c:pt>
                <c:pt idx="305">
                  <c:v>0.80628550329952131</c:v>
                </c:pt>
                <c:pt idx="306">
                  <c:v>0.80238976801348538</c:v>
                </c:pt>
                <c:pt idx="307">
                  <c:v>0.79853163162642415</c:v>
                </c:pt>
                <c:pt idx="308">
                  <c:v>0.79471072934008402</c:v>
                </c:pt>
                <c:pt idx="309">
                  <c:v>0.79092669993210718</c:v>
                </c:pt>
                <c:pt idx="310">
                  <c:v>0.78717918572028578</c:v>
                </c:pt>
                <c:pt idx="311">
                  <c:v>0.78346783252719332</c:v>
                </c:pt>
                <c:pt idx="312">
                  <c:v>0.77979228964517588</c:v>
                </c:pt>
                <c:pt idx="313">
                  <c:v>0.77615220980171051</c:v>
                </c:pt>
                <c:pt idx="314">
                  <c:v>0.77254724912511863</c:v>
                </c:pt>
                <c:pt idx="315">
                  <c:v>0.76897706711063518</c:v>
                </c:pt>
                <c:pt idx="316">
                  <c:v>0.76544132658682706</c:v>
                </c:pt>
                <c:pt idx="317">
                  <c:v>0.76193969368235792</c:v>
                </c:pt>
                <c:pt idx="318">
                  <c:v>0.75847183779309746</c:v>
                </c:pt>
                <c:pt idx="319">
                  <c:v>0.75503743154956704</c:v>
                </c:pt>
                <c:pt idx="320">
                  <c:v>0.75163615078472223</c:v>
                </c:pt>
                <c:pt idx="321">
                  <c:v>0.7482676745020671</c:v>
                </c:pt>
                <c:pt idx="322">
                  <c:v>0.74493168484409444</c:v>
                </c:pt>
                <c:pt idx="323">
                  <c:v>0.74162786706105377</c:v>
                </c:pt>
                <c:pt idx="324">
                  <c:v>0.7383559094800366</c:v>
                </c:pt>
                <c:pt idx="325">
                  <c:v>0.73511550347438159</c:v>
                </c:pt>
                <c:pt idx="326">
                  <c:v>0.73190634343339311</c:v>
                </c:pt>
                <c:pt idx="327">
                  <c:v>0.72872812673236831</c:v>
                </c:pt>
                <c:pt idx="328">
                  <c:v>0.72558055370293606</c:v>
                </c:pt>
                <c:pt idx="329">
                  <c:v>0.72246332760369469</c:v>
                </c:pt>
                <c:pt idx="330">
                  <c:v>0.71937615459115323</c:v>
                </c:pt>
                <c:pt idx="331">
                  <c:v>0.71631874369096904</c:v>
                </c:pt>
                <c:pt idx="332">
                  <c:v>0.71329080676948065</c:v>
                </c:pt>
                <c:pt idx="333">
                  <c:v>0.7102920585055289</c:v>
                </c:pt>
                <c:pt idx="334">
                  <c:v>0.70732221636256987</c:v>
                </c:pt>
                <c:pt idx="335">
                  <c:v>0.704381000561069</c:v>
                </c:pt>
                <c:pt idx="336">
                  <c:v>0.70146813405117903</c:v>
                </c:pt>
                <c:pt idx="337">
                  <c:v>0.6985833424856952</c:v>
                </c:pt>
                <c:pt idx="338">
                  <c:v>0.69572635419328854</c:v>
                </c:pt>
                <c:pt idx="339">
                  <c:v>0.69289690015200722</c:v>
                </c:pt>
                <c:pt idx="340">
                  <c:v>0.69009471396305389</c:v>
                </c:pt>
                <c:pt idx="341">
                  <c:v>0.68731953182482408</c:v>
                </c:pt>
                <c:pt idx="342">
                  <c:v>0.68457109250721337</c:v>
                </c:pt>
                <c:pt idx="343">
                  <c:v>0.68184913732618224</c:v>
                </c:pt>
                <c:pt idx="344">
                  <c:v>0.67915341011858188</c:v>
                </c:pt>
                <c:pt idx="345">
                  <c:v>0.67648365721723347</c:v>
                </c:pt>
                <c:pt idx="346">
                  <c:v>0.67383962742626335</c:v>
                </c:pt>
                <c:pt idx="347">
                  <c:v>0.67122107199668524</c:v>
                </c:pt>
                <c:pt idx="348">
                  <c:v>0.66862774460223262</c:v>
                </c:pt>
                <c:pt idx="349">
                  <c:v>0.66605940131543462</c:v>
                </c:pt>
                <c:pt idx="350">
                  <c:v>0.66351580058393556</c:v>
                </c:pt>
                <c:pt idx="351">
                  <c:v>0.66099670320705262</c:v>
                </c:pt>
                <c:pt idx="352">
                  <c:v>0.65850187231257185</c:v>
                </c:pt>
                <c:pt idx="353">
                  <c:v>0.65603107333378052</c:v>
                </c:pt>
                <c:pt idx="354">
                  <c:v>0.65358407398672758</c:v>
                </c:pt>
                <c:pt idx="355">
                  <c:v>0.65116064424771813</c:v>
                </c:pt>
                <c:pt idx="356">
                  <c:v>0.64876055633103391</c:v>
                </c:pt>
                <c:pt idx="357">
                  <c:v>0.64638358466687729</c:v>
                </c:pt>
                <c:pt idx="358">
                  <c:v>0.64402950587953967</c:v>
                </c:pt>
                <c:pt idx="359">
                  <c:v>0.64169809876579076</c:v>
                </c:pt>
                <c:pt idx="360">
                  <c:v>0.63938914427348292</c:v>
                </c:pt>
                <c:pt idx="361">
                  <c:v>0.63710242548037399</c:v>
                </c:pt>
                <c:pt idx="362">
                  <c:v>0.63483772757316259</c:v>
                </c:pt>
                <c:pt idx="363">
                  <c:v>0.63259483782673442</c:v>
                </c:pt>
                <c:pt idx="364">
                  <c:v>0.63037354558361736</c:v>
                </c:pt>
                <c:pt idx="365">
                  <c:v>0.62817364223364391</c:v>
                </c:pt>
                <c:pt idx="366">
                  <c:v>0.62599492119381717</c:v>
                </c:pt>
                <c:pt idx="367">
                  <c:v>0.62383717788838156</c:v>
                </c:pt>
                <c:pt idx="368">
                  <c:v>0.62170020972909046</c:v>
                </c:pt>
                <c:pt idx="369">
                  <c:v>0.61958381609567625</c:v>
                </c:pt>
                <c:pt idx="370">
                  <c:v>0.61748779831651079</c:v>
                </c:pt>
                <c:pt idx="371">
                  <c:v>0.61541195964946727</c:v>
                </c:pt>
                <c:pt idx="372">
                  <c:v>0.61335610526296724</c:v>
                </c:pt>
                <c:pt idx="373">
                  <c:v>0.6113200422172228</c:v>
                </c:pt>
                <c:pt idx="374">
                  <c:v>0.6093035794456636</c:v>
                </c:pt>
                <c:pt idx="375">
                  <c:v>0.60730652773655247</c:v>
                </c:pt>
                <c:pt idx="376">
                  <c:v>0.60532869971478265</c:v>
                </c:pt>
                <c:pt idx="377">
                  <c:v>0.6033699098238603</c:v>
                </c:pt>
                <c:pt idx="378">
                  <c:v>0.60142997430806489</c:v>
                </c:pt>
                <c:pt idx="379">
                  <c:v>0.59950871119478844</c:v>
                </c:pt>
                <c:pt idx="380">
                  <c:v>0.59760594027705394</c:v>
                </c:pt>
                <c:pt idx="381">
                  <c:v>0.59572148309620487</c:v>
                </c:pt>
                <c:pt idx="382">
                  <c:v>0.59385516292477092</c:v>
                </c:pt>
                <c:pt idx="383">
                  <c:v>0.59200680474950285</c:v>
                </c:pt>
                <c:pt idx="384">
                  <c:v>0.59017623525457785</c:v>
                </c:pt>
                <c:pt idx="385">
                  <c:v>0.58836328280497197</c:v>
                </c:pt>
                <c:pt idx="386">
                  <c:v>0.58656777743000055</c:v>
                </c:pt>
                <c:pt idx="387">
                  <c:v>0.58478955080701811</c:v>
                </c:pt>
                <c:pt idx="388">
                  <c:v>0.58302843624528777</c:v>
                </c:pt>
                <c:pt idx="389">
                  <c:v>0.58128426867000438</c:v>
                </c:pt>
                <c:pt idx="390">
                  <c:v>0.5795568846064828</c:v>
                </c:pt>
                <c:pt idx="391">
                  <c:v>0.57784612216449915</c:v>
                </c:pt>
                <c:pt idx="392">
                  <c:v>0.57615182102279172</c:v>
                </c:pt>
                <c:pt idx="393">
                  <c:v>0.57447382241371392</c:v>
                </c:pt>
                <c:pt idx="394">
                  <c:v>0.57281196910804044</c:v>
                </c:pt>
                <c:pt idx="395">
                  <c:v>0.57116610539992529</c:v>
                </c:pt>
                <c:pt idx="396">
                  <c:v>0.56953607709200904</c:v>
                </c:pt>
                <c:pt idx="397">
                  <c:v>0.56792173148067393</c:v>
                </c:pt>
                <c:pt idx="398">
                  <c:v>0.56632291734144535</c:v>
                </c:pt>
                <c:pt idx="399">
                  <c:v>0.56473948491454062</c:v>
                </c:pt>
                <c:pt idx="400">
                  <c:v>0.56317128589055754</c:v>
                </c:pt>
                <c:pt idx="401">
                  <c:v>0.56161817339630793</c:v>
                </c:pt>
                <c:pt idx="402">
                  <c:v>0.56008000198079211</c:v>
                </c:pt>
                <c:pt idx="403">
                  <c:v>0.55855662760130997</c:v>
                </c:pt>
                <c:pt idx="404">
                  <c:v>0.5570479076097119</c:v>
                </c:pt>
                <c:pt idx="405">
                  <c:v>0.55555370073878618</c:v>
                </c:pt>
                <c:pt idx="406">
                  <c:v>0.5540738670887807</c:v>
                </c:pt>
                <c:pt idx="407">
                  <c:v>0.55260826811405783</c:v>
                </c:pt>
                <c:pt idx="408">
                  <c:v>0.551156766609883</c:v>
                </c:pt>
                <c:pt idx="409">
                  <c:v>0.5497192266993427</c:v>
                </c:pt>
                <c:pt idx="410">
                  <c:v>0.54829551382039265</c:v>
                </c:pt>
                <c:pt idx="411">
                  <c:v>0.54688549471303582</c:v>
                </c:pt>
                <c:pt idx="412">
                  <c:v>0.54548903740662358</c:v>
                </c:pt>
                <c:pt idx="413">
                  <c:v>0.54410601120728641</c:v>
                </c:pt>
                <c:pt idx="414">
                  <c:v>0.54273628668548679</c:v>
                </c:pt>
                <c:pt idx="415">
                  <c:v>0.54137973566369613</c:v>
                </c:pt>
                <c:pt idx="416">
                  <c:v>0.54003623120419297</c:v>
                </c:pt>
                <c:pt idx="417">
                  <c:v>0.53870564759698247</c:v>
                </c:pt>
                <c:pt idx="418">
                  <c:v>0.53738786034783426</c:v>
                </c:pt>
                <c:pt idx="419">
                  <c:v>0.53608274616643925</c:v>
                </c:pt>
                <c:pt idx="420">
                  <c:v>0.5347901829546845</c:v>
                </c:pt>
                <c:pt idx="421">
                  <c:v>0.53351004979504069</c:v>
                </c:pt>
                <c:pt idx="422">
                  <c:v>0.53224222693906786</c:v>
                </c:pt>
                <c:pt idx="423">
                  <c:v>0.53098659579603258</c:v>
                </c:pt>
                <c:pt idx="424">
                  <c:v>0.52974303892163777</c:v>
                </c:pt>
                <c:pt idx="425">
                  <c:v>0.52851144000686323</c:v>
                </c:pt>
                <c:pt idx="426">
                  <c:v>0.5272916838669176</c:v>
                </c:pt>
                <c:pt idx="427">
                  <c:v>0.52608365643029864</c:v>
                </c:pt>
                <c:pt idx="428">
                  <c:v>0.52488724472795978</c:v>
                </c:pt>
                <c:pt idx="429">
                  <c:v>0.52370233688258672</c:v>
                </c:pt>
                <c:pt idx="430">
                  <c:v>0.52252882209797624</c:v>
                </c:pt>
                <c:pt idx="431">
                  <c:v>0.5213665906485222</c:v>
                </c:pt>
                <c:pt idx="432">
                  <c:v>0.52021553386880326</c:v>
                </c:pt>
                <c:pt idx="433">
                  <c:v>0.51907554414327484</c:v>
                </c:pt>
                <c:pt idx="434">
                  <c:v>0.51794651489606114</c:v>
                </c:pt>
                <c:pt idx="435">
                  <c:v>0.51682834058084803</c:v>
                </c:pt>
                <c:pt idx="436">
                  <c:v>0.5157209166708755</c:v>
                </c:pt>
                <c:pt idx="437">
                  <c:v>0.51462413964902953</c:v>
                </c:pt>
                <c:pt idx="438">
                  <c:v>0.51353790699802904</c:v>
                </c:pt>
                <c:pt idx="439">
                  <c:v>0.51246211719071155</c:v>
                </c:pt>
                <c:pt idx="440">
                  <c:v>0.51139666968041297</c:v>
                </c:pt>
                <c:pt idx="441">
                  <c:v>0.51034146489144316</c:v>
                </c:pt>
                <c:pt idx="442">
                  <c:v>0.50929640420965394</c:v>
                </c:pt>
                <c:pt idx="443">
                  <c:v>0.50826138997310066</c:v>
                </c:pt>
                <c:pt idx="444">
                  <c:v>0.50723632546279362</c:v>
                </c:pt>
                <c:pt idx="445">
                  <c:v>0.50622111489354404</c:v>
                </c:pt>
                <c:pt idx="446">
                  <c:v>0.50521566340489565</c:v>
                </c:pt>
                <c:pt idx="447">
                  <c:v>0.5042198770521481</c:v>
                </c:pt>
                <c:pt idx="448">
                  <c:v>0.50323366279746795</c:v>
                </c:pt>
                <c:pt idx="449">
                  <c:v>0.50225692850108505</c:v>
                </c:pt>
                <c:pt idx="450">
                  <c:v>0.50128958291257852</c:v>
                </c:pt>
                <c:pt idx="451">
                  <c:v>0.50033153566224564</c:v>
                </c:pt>
                <c:pt idx="452">
                  <c:v>0.49938269725255602</c:v>
                </c:pt>
                <c:pt idx="453">
                  <c:v>0.49844297904968943</c:v>
                </c:pt>
                <c:pt idx="454">
                  <c:v>0.49751229327515833</c:v>
                </c:pt>
                <c:pt idx="455">
                  <c:v>0.49659055299750915</c:v>
                </c:pt>
                <c:pt idx="456">
                  <c:v>0.49567767212410757</c:v>
                </c:pt>
                <c:pt idx="457">
                  <c:v>0.49477356539300393</c:v>
                </c:pt>
                <c:pt idx="458">
                  <c:v>0.4938781483648772</c:v>
                </c:pt>
                <c:pt idx="459">
                  <c:v>0.49299133741505813</c:v>
                </c:pt>
                <c:pt idx="460">
                  <c:v>0.49211304972563219</c:v>
                </c:pt>
                <c:pt idx="461">
                  <c:v>0.4912432032776165</c:v>
                </c:pt>
                <c:pt idx="462">
                  <c:v>0.49038171684321785</c:v>
                </c:pt>
                <c:pt idx="463">
                  <c:v>0.48952850997816111</c:v>
                </c:pt>
                <c:pt idx="464">
                  <c:v>0.48868350301409752</c:v>
                </c:pt>
                <c:pt idx="465">
                  <c:v>0.48784661705108423</c:v>
                </c:pt>
                <c:pt idx="466">
                  <c:v>0.48701777395013923</c:v>
                </c:pt>
                <c:pt idx="467">
                  <c:v>0.48619689632586716</c:v>
                </c:pt>
                <c:pt idx="468">
                  <c:v>0.48538390753915889</c:v>
                </c:pt>
                <c:pt idx="469">
                  <c:v>0.48457873168996207</c:v>
                </c:pt>
                <c:pt idx="470">
                  <c:v>0.48378129361012207</c:v>
                </c:pt>
                <c:pt idx="471">
                  <c:v>0.48299151885629171</c:v>
                </c:pt>
                <c:pt idx="472">
                  <c:v>0.48220933370291419</c:v>
                </c:pt>
                <c:pt idx="473">
                  <c:v>0.48143466513526822</c:v>
                </c:pt>
                <c:pt idx="474">
                  <c:v>0.48066744084258867</c:v>
                </c:pt>
                <c:pt idx="475">
                  <c:v>0.47990758921124665</c:v>
                </c:pt>
                <c:pt idx="476">
                  <c:v>0.4791550393180033</c:v>
                </c:pt>
                <c:pt idx="477">
                  <c:v>0.47840972092332357</c:v>
                </c:pt>
                <c:pt idx="478">
                  <c:v>0.47767156446475917</c:v>
                </c:pt>
                <c:pt idx="479">
                  <c:v>0.47694050105039487</c:v>
                </c:pt>
                <c:pt idx="480">
                  <c:v>0.47621646245235782</c:v>
                </c:pt>
                <c:pt idx="481">
                  <c:v>0.47549938110039114</c:v>
                </c:pt>
                <c:pt idx="482">
                  <c:v>0.47478919007549053</c:v>
                </c:pt>
                <c:pt idx="483">
                  <c:v>0.47408582310360181</c:v>
                </c:pt>
                <c:pt idx="484">
                  <c:v>0.47338921454938171</c:v>
                </c:pt>
                <c:pt idx="485">
                  <c:v>0.47269929941001693</c:v>
                </c:pt>
                <c:pt idx="486">
                  <c:v>0.47201601330910542</c:v>
                </c:pt>
                <c:pt idx="487">
                  <c:v>0.47133929249059753</c:v>
                </c:pt>
                <c:pt idx="488">
                  <c:v>0.47066907381279433</c:v>
                </c:pt>
                <c:pt idx="489">
                  <c:v>0.47000529474240582</c:v>
                </c:pt>
                <c:pt idx="490">
                  <c:v>0.46934789334866761</c:v>
                </c:pt>
                <c:pt idx="491">
                  <c:v>0.46869680829751265</c:v>
                </c:pt>
                <c:pt idx="492">
                  <c:v>0.46805197884580224</c:v>
                </c:pt>
                <c:pt idx="493">
                  <c:v>0.46741334483561137</c:v>
                </c:pt>
                <c:pt idx="494">
                  <c:v>0.46678084668857117</c:v>
                </c:pt>
                <c:pt idx="495">
                  <c:v>0.46615442540026503</c:v>
                </c:pt>
                <c:pt idx="496">
                  <c:v>0.4655340225346804</c:v>
                </c:pt>
                <c:pt idx="497">
                  <c:v>0.46491958021871416</c:v>
                </c:pt>
                <c:pt idx="498">
                  <c:v>0.464311041136731</c:v>
                </c:pt>
                <c:pt idx="499">
                  <c:v>0.4637083485251759</c:v>
                </c:pt>
                <c:pt idx="500">
                  <c:v>0.46311144616723809</c:v>
                </c:pt>
                <c:pt idx="501">
                  <c:v>0.46252027838756687</c:v>
                </c:pt>
                <c:pt idx="502">
                  <c:v>0.46193479004703997</c:v>
                </c:pt>
                <c:pt idx="503">
                  <c:v>0.46135492653758092</c:v>
                </c:pt>
                <c:pt idx="504">
                  <c:v>0.46078063377702866</c:v>
                </c:pt>
                <c:pt idx="505">
                  <c:v>0.46021185820405619</c:v>
                </c:pt>
                <c:pt idx="506">
                  <c:v>0.45964854677313838</c:v>
                </c:pt>
                <c:pt idx="507">
                  <c:v>0.45909064694956919</c:v>
                </c:pt>
                <c:pt idx="508">
                  <c:v>0.45853810670452749</c:v>
                </c:pt>
                <c:pt idx="509">
                  <c:v>0.45799087451018983</c:v>
                </c:pt>
                <c:pt idx="510">
                  <c:v>0.45744889933489186</c:v>
                </c:pt>
                <c:pt idx="511">
                  <c:v>0.45691213063833624</c:v>
                </c:pt>
                <c:pt idx="512">
                  <c:v>0.45638051836684707</c:v>
                </c:pt>
                <c:pt idx="513">
                  <c:v>0.45585401294867067</c:v>
                </c:pt>
                <c:pt idx="514">
                  <c:v>0.45533256528932181</c:v>
                </c:pt>
                <c:pt idx="515">
                  <c:v>0.45481612676697458</c:v>
                </c:pt>
                <c:pt idx="516">
                  <c:v>0.4543046492278997</c:v>
                </c:pt>
                <c:pt idx="517">
                  <c:v>0.45379808498194441</c:v>
                </c:pt>
                <c:pt idx="518">
                  <c:v>0.45329638679805689</c:v>
                </c:pt>
                <c:pt idx="519">
                  <c:v>0.45279950789985435</c:v>
                </c:pt>
                <c:pt idx="520">
                  <c:v>0.45230740196123392</c:v>
                </c:pt>
                <c:pt idx="521">
                  <c:v>0.45182002310202579</c:v>
                </c:pt>
                <c:pt idx="522">
                  <c:v>0.45133732588368963</c:v>
                </c:pt>
                <c:pt idx="523">
                  <c:v>0.45085926530505155</c:v>
                </c:pt>
                <c:pt idx="524">
                  <c:v>0.45038579679808255</c:v>
                </c:pt>
                <c:pt idx="525">
                  <c:v>0.44991687622371923</c:v>
                </c:pt>
                <c:pt idx="526">
                  <c:v>0.44945245986772359</c:v>
                </c:pt>
                <c:pt idx="527">
                  <c:v>0.44899250443658367</c:v>
                </c:pt>
                <c:pt idx="528">
                  <c:v>0.44853696705345336</c:v>
                </c:pt>
                <c:pt idx="529">
                  <c:v>0.4480858052541325</c:v>
                </c:pt>
                <c:pt idx="530">
                  <c:v>0.44763897698308586</c:v>
                </c:pt>
                <c:pt idx="531">
                  <c:v>0.44719644058949931</c:v>
                </c:pt>
                <c:pt idx="532">
                  <c:v>0.446758154823376</c:v>
                </c:pt>
                <c:pt idx="533">
                  <c:v>0.44632407883166991</c:v>
                </c:pt>
                <c:pt idx="534">
                  <c:v>0.44589417215445593</c:v>
                </c:pt>
                <c:pt idx="535">
                  <c:v>0.44546839472113814</c:v>
                </c:pt>
                <c:pt idx="536">
                  <c:v>0.44504670684669406</c:v>
                </c:pt>
                <c:pt idx="537">
                  <c:v>0.4446290692279567</c:v>
                </c:pt>
                <c:pt idx="538">
                  <c:v>0.44421544293993115</c:v>
                </c:pt>
                <c:pt idx="539">
                  <c:v>0.44380578943214616</c:v>
                </c:pt>
                <c:pt idx="540">
                  <c:v>0.44340007052504438</c:v>
                </c:pt>
                <c:pt idx="541">
                  <c:v>0.44299824840640378</c:v>
                </c:pt>
                <c:pt idx="542">
                  <c:v>0.44260028562779663</c:v>
                </c:pt>
                <c:pt idx="543">
                  <c:v>0.44220614510108064</c:v>
                </c:pt>
                <c:pt idx="544">
                  <c:v>0.44181579009492489</c:v>
                </c:pt>
                <c:pt idx="545">
                  <c:v>0.44142918423137079</c:v>
                </c:pt>
                <c:pt idx="546">
                  <c:v>0.44104629148242386</c:v>
                </c:pt>
                <c:pt idx="547">
                  <c:v>0.44066707616668011</c:v>
                </c:pt>
                <c:pt idx="548">
                  <c:v>0.44029150294598451</c:v>
                </c:pt>
                <c:pt idx="549">
                  <c:v>0.43991953682212254</c:v>
                </c:pt>
                <c:pt idx="550">
                  <c:v>0.43955114313354277</c:v>
                </c:pt>
                <c:pt idx="551">
                  <c:v>0.43918628755211159</c:v>
                </c:pt>
                <c:pt idx="552">
                  <c:v>0.43882493607989953</c:v>
                </c:pt>
                <c:pt idx="553">
                  <c:v>0.43846705504599853</c:v>
                </c:pt>
                <c:pt idx="554">
                  <c:v>0.4381126111033703</c:v>
                </c:pt>
                <c:pt idx="555">
                  <c:v>0.43776157122572434</c:v>
                </c:pt>
                <c:pt idx="556">
                  <c:v>0.4374139027044267</c:v>
                </c:pt>
                <c:pt idx="557">
                  <c:v>0.43706957314543904</c:v>
                </c:pt>
                <c:pt idx="558">
                  <c:v>0.43672855046628756</c:v>
                </c:pt>
                <c:pt idx="559">
                  <c:v>0.43639080289305904</c:v>
                </c:pt>
                <c:pt idx="560">
                  <c:v>0.43605629895742842</c:v>
                </c:pt>
                <c:pt idx="561">
                  <c:v>0.4357250074937149</c:v>
                </c:pt>
                <c:pt idx="562">
                  <c:v>0.43539689763596423</c:v>
                </c:pt>
                <c:pt idx="563">
                  <c:v>0.43507193881506245</c:v>
                </c:pt>
                <c:pt idx="564">
                  <c:v>0.43475010075587478</c:v>
                </c:pt>
                <c:pt idx="565">
                  <c:v>0.43443135347441353</c:v>
                </c:pt>
                <c:pt idx="566">
                  <c:v>0.43411566727503431</c:v>
                </c:pt>
                <c:pt idx="567">
                  <c:v>0.43380301274765648</c:v>
                </c:pt>
                <c:pt idx="568">
                  <c:v>0.43349336076501316</c:v>
                </c:pt>
                <c:pt idx="569">
                  <c:v>0.4331866824799267</c:v>
                </c:pt>
                <c:pt idx="570">
                  <c:v>0.43288294932261123</c:v>
                </c:pt>
                <c:pt idx="571">
                  <c:v>0.43258213299799952</c:v>
                </c:pt>
                <c:pt idx="572">
                  <c:v>0.43228420548309804</c:v>
                </c:pt>
                <c:pt idx="573">
                  <c:v>0.43198913902436542</c:v>
                </c:pt>
                <c:pt idx="574">
                  <c:v>0.43169690613511835</c:v>
                </c:pt>
                <c:pt idx="575">
                  <c:v>0.43140747959296011</c:v>
                </c:pt>
                <c:pt idx="576">
                  <c:v>0.43112083243723648</c:v>
                </c:pt>
                <c:pt idx="577">
                  <c:v>0.43083693796651457</c:v>
                </c:pt>
                <c:pt idx="578">
                  <c:v>0.43055576973608567</c:v>
                </c:pt>
                <c:pt idx="579">
                  <c:v>0.43027730155549482</c:v>
                </c:pt>
                <c:pt idx="580">
                  <c:v>0.43000150748609051</c:v>
                </c:pt>
                <c:pt idx="581">
                  <c:v>0.42972836183860114</c:v>
                </c:pt>
                <c:pt idx="582">
                  <c:v>0.42945783917073338</c:v>
                </c:pt>
                <c:pt idx="583">
                  <c:v>0.42918991428479419</c:v>
                </c:pt>
                <c:pt idx="584">
                  <c:v>0.42892456222533559</c:v>
                </c:pt>
                <c:pt idx="585">
                  <c:v>0.42866175827682246</c:v>
                </c:pt>
                <c:pt idx="586">
                  <c:v>0.42840147796132177</c:v>
                </c:pt>
                <c:pt idx="587">
                  <c:v>0.42814369703621652</c:v>
                </c:pt>
                <c:pt idx="588">
                  <c:v>0.42788839149193952</c:v>
                </c:pt>
                <c:pt idx="589">
                  <c:v>0.42763553754972938</c:v>
                </c:pt>
                <c:pt idx="590">
                  <c:v>0.42738511165940918</c:v>
                </c:pt>
                <c:pt idx="591">
                  <c:v>0.42713709049718562</c:v>
                </c:pt>
                <c:pt idx="592">
                  <c:v>0.42689145096347025</c:v>
                </c:pt>
                <c:pt idx="593">
                  <c:v>0.42664817018072093</c:v>
                </c:pt>
                <c:pt idx="594">
                  <c:v>0.42640722549130411</c:v>
                </c:pt>
                <c:pt idx="595">
                  <c:v>0.42616859445537886</c:v>
                </c:pt>
                <c:pt idx="596">
                  <c:v>0.42593225484879998</c:v>
                </c:pt>
                <c:pt idx="597">
                  <c:v>0.42569818466104187</c:v>
                </c:pt>
                <c:pt idx="598">
                  <c:v>0.42546636209314348</c:v>
                </c:pt>
                <c:pt idx="599">
                  <c:v>0.42523676555567036</c:v>
                </c:pt>
              </c:numCache>
            </c:numRef>
          </c:yVal>
          <c:smooth val="0"/>
          <c:extLst>
            <c:ext xmlns:c16="http://schemas.microsoft.com/office/drawing/2014/chart" uri="{C3380CC4-5D6E-409C-BE32-E72D297353CC}">
              <c16:uniqueId val="{00000000-E40D-4856-8400-781BFC81A727}"/>
            </c:ext>
          </c:extLst>
        </c:ser>
        <c:dLbls>
          <c:showLegendKey val="0"/>
          <c:showVal val="0"/>
          <c:showCatName val="0"/>
          <c:showSerName val="0"/>
          <c:showPercent val="0"/>
          <c:showBubbleSize val="0"/>
        </c:dLbls>
        <c:axId val="-2017459584"/>
        <c:axId val="-2054373856"/>
      </c:scatterChart>
      <c:valAx>
        <c:axId val="-2017459584"/>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r>
                  <a:rPr lang="fr-FR" sz="1200" b="1"/>
                  <a:t>Time (s)</a:t>
                </a:r>
              </a:p>
            </c:rich>
          </c:tx>
          <c:layout>
            <c:manualLayout>
              <c:xMode val="edge"/>
              <c:yMode val="edge"/>
              <c:x val="0.87770399626212803"/>
              <c:y val="0.88401805371946296"/>
            </c:manualLayout>
          </c:layout>
          <c:overlay val="0"/>
          <c:spPr>
            <a:noFill/>
            <a:ln>
              <a:no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fr-FR"/>
            </a:p>
          </c:txPr>
        </c:title>
        <c:numFmt formatCode="General"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fr-FR"/>
          </a:p>
        </c:txPr>
        <c:crossAx val="-2054373856"/>
        <c:crosses val="autoZero"/>
        <c:crossBetween val="midCat"/>
      </c:valAx>
      <c:valAx>
        <c:axId val="-205437385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r>
                  <a:rPr lang="fr-FR" sz="1200" b="1"/>
                  <a:t>HZT</a:t>
                </a:r>
                <a:r>
                  <a:rPr lang="fr-FR" sz="1200" b="1" baseline="0"/>
                  <a:t> Force (N/kg)</a:t>
                </a:r>
                <a:endParaRPr lang="fr-FR" sz="1200" b="1"/>
              </a:p>
            </c:rich>
          </c:tx>
          <c:layout>
            <c:manualLayout>
              <c:xMode val="edge"/>
              <c:yMode val="edge"/>
              <c:x val="0"/>
              <c:y val="1.6477624052178699E-2"/>
            </c:manualLayout>
          </c:layout>
          <c:overlay val="0"/>
          <c:spPr>
            <a:noFill/>
            <a:ln>
              <a:noFill/>
            </a:ln>
            <a:effectLst/>
          </c:spPr>
          <c:txPr>
            <a:bodyPr rot="-54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fr-FR"/>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fr-FR"/>
          </a:p>
        </c:txPr>
        <c:crossAx val="-2017459584"/>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rgbClr val="FF0000"/>
                </a:solidFill>
                <a:latin typeface="+mn-lt"/>
                <a:ea typeface="+mn-ea"/>
                <a:cs typeface="+mn-cs"/>
              </a:defRPr>
            </a:pPr>
            <a:r>
              <a:rPr lang="fr-FR" b="1">
                <a:solidFill>
                  <a:srgbClr val="FF0000"/>
                </a:solidFill>
              </a:rPr>
              <a:t>HZT Power (t)</a:t>
            </a:r>
          </a:p>
        </c:rich>
      </c:tx>
      <c:layout>
        <c:manualLayout>
          <c:xMode val="edge"/>
          <c:yMode val="edge"/>
          <c:x val="0.44025712719486099"/>
          <c:y val="3.4108448338302899E-2"/>
        </c:manualLayout>
      </c:layout>
      <c:overlay val="0"/>
      <c:spPr>
        <a:solidFill>
          <a:schemeClr val="bg1"/>
        </a:solidFill>
        <a:ln>
          <a:noFill/>
        </a:ln>
        <a:effectLst/>
      </c:spPr>
      <c:txPr>
        <a:bodyPr rot="0" spcFirstLastPara="1" vertOverflow="ellipsis" vert="horz" wrap="square" anchor="ctr" anchorCtr="1"/>
        <a:lstStyle/>
        <a:p>
          <a:pPr>
            <a:defRPr sz="1400" b="1" i="0" u="none" strike="noStrike" kern="1200" spc="0" baseline="0">
              <a:solidFill>
                <a:srgbClr val="FF0000"/>
              </a:solidFill>
              <a:latin typeface="+mn-lt"/>
              <a:ea typeface="+mn-ea"/>
              <a:cs typeface="+mn-cs"/>
            </a:defRPr>
          </a:pPr>
          <a:endParaRPr lang="fr-FR"/>
        </a:p>
      </c:txPr>
    </c:title>
    <c:autoTitleDeleted val="0"/>
    <c:plotArea>
      <c:layout>
        <c:manualLayout>
          <c:layoutTarget val="inner"/>
          <c:xMode val="edge"/>
          <c:yMode val="edge"/>
          <c:x val="0.100093169359178"/>
          <c:y val="1.92186954789055E-2"/>
          <c:w val="0.86666222769912504"/>
          <c:h val="0.91711213209204201"/>
        </c:manualLayout>
      </c:layout>
      <c:scatterChart>
        <c:scatterStyle val="lineMarker"/>
        <c:varyColors val="0"/>
        <c:ser>
          <c:idx val="0"/>
          <c:order val="0"/>
          <c:spPr>
            <a:ln w="25400" cap="rnd">
              <a:noFill/>
              <a:round/>
            </a:ln>
            <a:effectLst/>
          </c:spPr>
          <c:marker>
            <c:symbol val="circle"/>
            <c:size val="5"/>
            <c:spPr>
              <a:solidFill>
                <a:schemeClr val="accent1"/>
              </a:solidFill>
              <a:ln w="9525">
                <a:solidFill>
                  <a:schemeClr val="accent1"/>
                </a:solidFill>
              </a:ln>
              <a:effectLst/>
            </c:spPr>
          </c:marker>
          <c:xVal>
            <c:numRef>
              <c:f>'FROM SPLIT TIMES'!$F$2:$F$601</c:f>
              <c:numCache>
                <c:formatCode>General</c:formatCode>
                <c:ptCount val="600"/>
                <c:pt idx="0">
                  <c:v>0.01</c:v>
                </c:pt>
                <c:pt idx="1">
                  <c:v>0.02</c:v>
                </c:pt>
                <c:pt idx="2">
                  <c:v>0.03</c:v>
                </c:pt>
                <c:pt idx="3">
                  <c:v>0.04</c:v>
                </c:pt>
                <c:pt idx="4">
                  <c:v>0.05</c:v>
                </c:pt>
                <c:pt idx="5">
                  <c:v>0.06</c:v>
                </c:pt>
                <c:pt idx="6">
                  <c:v>7.0000000000000007E-2</c:v>
                </c:pt>
                <c:pt idx="7">
                  <c:v>0.08</c:v>
                </c:pt>
                <c:pt idx="8">
                  <c:v>0.09</c:v>
                </c:pt>
                <c:pt idx="9">
                  <c:v>0.1</c:v>
                </c:pt>
                <c:pt idx="10">
                  <c:v>0.11</c:v>
                </c:pt>
                <c:pt idx="11">
                  <c:v>0.12</c:v>
                </c:pt>
                <c:pt idx="12">
                  <c:v>0.13</c:v>
                </c:pt>
                <c:pt idx="13">
                  <c:v>0.14000000000000001</c:v>
                </c:pt>
                <c:pt idx="14">
                  <c:v>0.15</c:v>
                </c:pt>
                <c:pt idx="15">
                  <c:v>0.16</c:v>
                </c:pt>
                <c:pt idx="16">
                  <c:v>0.17</c:v>
                </c:pt>
                <c:pt idx="17">
                  <c:v>0.18</c:v>
                </c:pt>
                <c:pt idx="18">
                  <c:v>0.19</c:v>
                </c:pt>
                <c:pt idx="19">
                  <c:v>0.2</c:v>
                </c:pt>
                <c:pt idx="20">
                  <c:v>0.21</c:v>
                </c:pt>
                <c:pt idx="21">
                  <c:v>0.22</c:v>
                </c:pt>
                <c:pt idx="22">
                  <c:v>0.23</c:v>
                </c:pt>
                <c:pt idx="23">
                  <c:v>0.24</c:v>
                </c:pt>
                <c:pt idx="24">
                  <c:v>0.25</c:v>
                </c:pt>
                <c:pt idx="25">
                  <c:v>0.26</c:v>
                </c:pt>
                <c:pt idx="26">
                  <c:v>0.27</c:v>
                </c:pt>
                <c:pt idx="27">
                  <c:v>0.28000000000000003</c:v>
                </c:pt>
                <c:pt idx="28">
                  <c:v>0.28999999999999998</c:v>
                </c:pt>
                <c:pt idx="29">
                  <c:v>0.3</c:v>
                </c:pt>
                <c:pt idx="30">
                  <c:v>0.31</c:v>
                </c:pt>
                <c:pt idx="31">
                  <c:v>0.32</c:v>
                </c:pt>
                <c:pt idx="32">
                  <c:v>0.33</c:v>
                </c:pt>
                <c:pt idx="33">
                  <c:v>0.34</c:v>
                </c:pt>
                <c:pt idx="34">
                  <c:v>0.35</c:v>
                </c:pt>
                <c:pt idx="35">
                  <c:v>0.36</c:v>
                </c:pt>
                <c:pt idx="36">
                  <c:v>0.37</c:v>
                </c:pt>
                <c:pt idx="37">
                  <c:v>0.38</c:v>
                </c:pt>
                <c:pt idx="38">
                  <c:v>0.39</c:v>
                </c:pt>
                <c:pt idx="39">
                  <c:v>0.4</c:v>
                </c:pt>
                <c:pt idx="40">
                  <c:v>0.41</c:v>
                </c:pt>
                <c:pt idx="41">
                  <c:v>0.42</c:v>
                </c:pt>
                <c:pt idx="42">
                  <c:v>0.43</c:v>
                </c:pt>
                <c:pt idx="43">
                  <c:v>0.44</c:v>
                </c:pt>
                <c:pt idx="44">
                  <c:v>0.45</c:v>
                </c:pt>
                <c:pt idx="45">
                  <c:v>0.46</c:v>
                </c:pt>
                <c:pt idx="46">
                  <c:v>0.47</c:v>
                </c:pt>
                <c:pt idx="47">
                  <c:v>0.48</c:v>
                </c:pt>
                <c:pt idx="48">
                  <c:v>0.49</c:v>
                </c:pt>
                <c:pt idx="49">
                  <c:v>0.5</c:v>
                </c:pt>
                <c:pt idx="50">
                  <c:v>0.51</c:v>
                </c:pt>
                <c:pt idx="51">
                  <c:v>0.52</c:v>
                </c:pt>
                <c:pt idx="52">
                  <c:v>0.53</c:v>
                </c:pt>
                <c:pt idx="53">
                  <c:v>0.54</c:v>
                </c:pt>
                <c:pt idx="54">
                  <c:v>0.55000000000000004</c:v>
                </c:pt>
                <c:pt idx="55">
                  <c:v>0.56000000000000005</c:v>
                </c:pt>
                <c:pt idx="56">
                  <c:v>0.56999999999999995</c:v>
                </c:pt>
                <c:pt idx="57">
                  <c:v>0.57999999999999996</c:v>
                </c:pt>
                <c:pt idx="58">
                  <c:v>0.59</c:v>
                </c:pt>
                <c:pt idx="59">
                  <c:v>0.6</c:v>
                </c:pt>
                <c:pt idx="60">
                  <c:v>0.61</c:v>
                </c:pt>
                <c:pt idx="61">
                  <c:v>0.62</c:v>
                </c:pt>
                <c:pt idx="62">
                  <c:v>0.63</c:v>
                </c:pt>
                <c:pt idx="63">
                  <c:v>0.64</c:v>
                </c:pt>
                <c:pt idx="64">
                  <c:v>0.65</c:v>
                </c:pt>
                <c:pt idx="65">
                  <c:v>0.66</c:v>
                </c:pt>
                <c:pt idx="66">
                  <c:v>0.67</c:v>
                </c:pt>
                <c:pt idx="67">
                  <c:v>0.68</c:v>
                </c:pt>
                <c:pt idx="68">
                  <c:v>0.69</c:v>
                </c:pt>
                <c:pt idx="69">
                  <c:v>0.7</c:v>
                </c:pt>
                <c:pt idx="70">
                  <c:v>0.71</c:v>
                </c:pt>
                <c:pt idx="71">
                  <c:v>0.72</c:v>
                </c:pt>
                <c:pt idx="72">
                  <c:v>0.73</c:v>
                </c:pt>
                <c:pt idx="73">
                  <c:v>0.74</c:v>
                </c:pt>
                <c:pt idx="74">
                  <c:v>0.75</c:v>
                </c:pt>
                <c:pt idx="75">
                  <c:v>0.76</c:v>
                </c:pt>
                <c:pt idx="76">
                  <c:v>0.77</c:v>
                </c:pt>
                <c:pt idx="77">
                  <c:v>0.78</c:v>
                </c:pt>
                <c:pt idx="78">
                  <c:v>0.79</c:v>
                </c:pt>
                <c:pt idx="79">
                  <c:v>0.8</c:v>
                </c:pt>
                <c:pt idx="80">
                  <c:v>0.81</c:v>
                </c:pt>
                <c:pt idx="81">
                  <c:v>0.82</c:v>
                </c:pt>
                <c:pt idx="82">
                  <c:v>0.83</c:v>
                </c:pt>
                <c:pt idx="83">
                  <c:v>0.84</c:v>
                </c:pt>
                <c:pt idx="84">
                  <c:v>0.85</c:v>
                </c:pt>
                <c:pt idx="85">
                  <c:v>0.86</c:v>
                </c:pt>
                <c:pt idx="86">
                  <c:v>0.87</c:v>
                </c:pt>
                <c:pt idx="87">
                  <c:v>0.88</c:v>
                </c:pt>
                <c:pt idx="88">
                  <c:v>0.89</c:v>
                </c:pt>
                <c:pt idx="89">
                  <c:v>0.9</c:v>
                </c:pt>
                <c:pt idx="90">
                  <c:v>0.91</c:v>
                </c:pt>
                <c:pt idx="91">
                  <c:v>0.92</c:v>
                </c:pt>
                <c:pt idx="92">
                  <c:v>0.93</c:v>
                </c:pt>
                <c:pt idx="93">
                  <c:v>0.94</c:v>
                </c:pt>
                <c:pt idx="94">
                  <c:v>0.95</c:v>
                </c:pt>
                <c:pt idx="95">
                  <c:v>0.96</c:v>
                </c:pt>
                <c:pt idx="96">
                  <c:v>0.97</c:v>
                </c:pt>
                <c:pt idx="97">
                  <c:v>0.98</c:v>
                </c:pt>
                <c:pt idx="98">
                  <c:v>0.99</c:v>
                </c:pt>
                <c:pt idx="99">
                  <c:v>1</c:v>
                </c:pt>
                <c:pt idx="100">
                  <c:v>1.01</c:v>
                </c:pt>
                <c:pt idx="101">
                  <c:v>1.02</c:v>
                </c:pt>
                <c:pt idx="102">
                  <c:v>1.03</c:v>
                </c:pt>
                <c:pt idx="103">
                  <c:v>1.04</c:v>
                </c:pt>
                <c:pt idx="104">
                  <c:v>1.05</c:v>
                </c:pt>
                <c:pt idx="105">
                  <c:v>1.06</c:v>
                </c:pt>
                <c:pt idx="106">
                  <c:v>1.07</c:v>
                </c:pt>
                <c:pt idx="107">
                  <c:v>1.08</c:v>
                </c:pt>
                <c:pt idx="108">
                  <c:v>1.0900000000000001</c:v>
                </c:pt>
                <c:pt idx="109">
                  <c:v>1.1000000000000001</c:v>
                </c:pt>
                <c:pt idx="110">
                  <c:v>1.1100000000000001</c:v>
                </c:pt>
                <c:pt idx="111">
                  <c:v>1.1200000000000001</c:v>
                </c:pt>
                <c:pt idx="112">
                  <c:v>1.1299999999999999</c:v>
                </c:pt>
                <c:pt idx="113">
                  <c:v>1.1399999999999999</c:v>
                </c:pt>
                <c:pt idx="114">
                  <c:v>1.1499999999999999</c:v>
                </c:pt>
                <c:pt idx="115">
                  <c:v>1.1599999999999999</c:v>
                </c:pt>
                <c:pt idx="116">
                  <c:v>1.17</c:v>
                </c:pt>
                <c:pt idx="117">
                  <c:v>1.18</c:v>
                </c:pt>
                <c:pt idx="118">
                  <c:v>1.19</c:v>
                </c:pt>
                <c:pt idx="119">
                  <c:v>1.2</c:v>
                </c:pt>
                <c:pt idx="120">
                  <c:v>1.21</c:v>
                </c:pt>
                <c:pt idx="121">
                  <c:v>1.22</c:v>
                </c:pt>
                <c:pt idx="122">
                  <c:v>1.23</c:v>
                </c:pt>
                <c:pt idx="123">
                  <c:v>1.24</c:v>
                </c:pt>
                <c:pt idx="124">
                  <c:v>1.25</c:v>
                </c:pt>
                <c:pt idx="125">
                  <c:v>1.26</c:v>
                </c:pt>
                <c:pt idx="126">
                  <c:v>1.27</c:v>
                </c:pt>
                <c:pt idx="127">
                  <c:v>1.28</c:v>
                </c:pt>
                <c:pt idx="128">
                  <c:v>1.29</c:v>
                </c:pt>
                <c:pt idx="129">
                  <c:v>1.3</c:v>
                </c:pt>
                <c:pt idx="130">
                  <c:v>1.31</c:v>
                </c:pt>
                <c:pt idx="131">
                  <c:v>1.32</c:v>
                </c:pt>
                <c:pt idx="132">
                  <c:v>1.33</c:v>
                </c:pt>
                <c:pt idx="133">
                  <c:v>1.34</c:v>
                </c:pt>
                <c:pt idx="134">
                  <c:v>1.35</c:v>
                </c:pt>
                <c:pt idx="135">
                  <c:v>1.36</c:v>
                </c:pt>
                <c:pt idx="136">
                  <c:v>1.37</c:v>
                </c:pt>
                <c:pt idx="137">
                  <c:v>1.38</c:v>
                </c:pt>
                <c:pt idx="138">
                  <c:v>1.39</c:v>
                </c:pt>
                <c:pt idx="139">
                  <c:v>1.4</c:v>
                </c:pt>
                <c:pt idx="140">
                  <c:v>1.41</c:v>
                </c:pt>
                <c:pt idx="141">
                  <c:v>1.42</c:v>
                </c:pt>
                <c:pt idx="142">
                  <c:v>1.43</c:v>
                </c:pt>
                <c:pt idx="143">
                  <c:v>1.44</c:v>
                </c:pt>
                <c:pt idx="144">
                  <c:v>1.45</c:v>
                </c:pt>
                <c:pt idx="145">
                  <c:v>1.46</c:v>
                </c:pt>
                <c:pt idx="146">
                  <c:v>1.47</c:v>
                </c:pt>
                <c:pt idx="147">
                  <c:v>1.48</c:v>
                </c:pt>
                <c:pt idx="148">
                  <c:v>1.49</c:v>
                </c:pt>
                <c:pt idx="149">
                  <c:v>1.5</c:v>
                </c:pt>
                <c:pt idx="150">
                  <c:v>1.51</c:v>
                </c:pt>
                <c:pt idx="151">
                  <c:v>1.52</c:v>
                </c:pt>
                <c:pt idx="152">
                  <c:v>1.53</c:v>
                </c:pt>
                <c:pt idx="153">
                  <c:v>1.54</c:v>
                </c:pt>
                <c:pt idx="154">
                  <c:v>1.55</c:v>
                </c:pt>
                <c:pt idx="155">
                  <c:v>1.56</c:v>
                </c:pt>
                <c:pt idx="156">
                  <c:v>1.57</c:v>
                </c:pt>
                <c:pt idx="157">
                  <c:v>1.58</c:v>
                </c:pt>
                <c:pt idx="158">
                  <c:v>1.59</c:v>
                </c:pt>
                <c:pt idx="159">
                  <c:v>1.6</c:v>
                </c:pt>
                <c:pt idx="160">
                  <c:v>1.61</c:v>
                </c:pt>
                <c:pt idx="161">
                  <c:v>1.62</c:v>
                </c:pt>
                <c:pt idx="162">
                  <c:v>1.63</c:v>
                </c:pt>
                <c:pt idx="163">
                  <c:v>1.64</c:v>
                </c:pt>
                <c:pt idx="164">
                  <c:v>1.65</c:v>
                </c:pt>
                <c:pt idx="165">
                  <c:v>1.66</c:v>
                </c:pt>
                <c:pt idx="166">
                  <c:v>1.67</c:v>
                </c:pt>
                <c:pt idx="167">
                  <c:v>1.68</c:v>
                </c:pt>
                <c:pt idx="168">
                  <c:v>1.69</c:v>
                </c:pt>
                <c:pt idx="169">
                  <c:v>1.7</c:v>
                </c:pt>
                <c:pt idx="170">
                  <c:v>1.71</c:v>
                </c:pt>
                <c:pt idx="171">
                  <c:v>1.72</c:v>
                </c:pt>
                <c:pt idx="172">
                  <c:v>1.73</c:v>
                </c:pt>
                <c:pt idx="173">
                  <c:v>1.74</c:v>
                </c:pt>
                <c:pt idx="174">
                  <c:v>1.75</c:v>
                </c:pt>
                <c:pt idx="175">
                  <c:v>1.76</c:v>
                </c:pt>
                <c:pt idx="176">
                  <c:v>1.77</c:v>
                </c:pt>
                <c:pt idx="177">
                  <c:v>1.78</c:v>
                </c:pt>
                <c:pt idx="178">
                  <c:v>1.79</c:v>
                </c:pt>
                <c:pt idx="179">
                  <c:v>1.8</c:v>
                </c:pt>
                <c:pt idx="180">
                  <c:v>1.81</c:v>
                </c:pt>
                <c:pt idx="181">
                  <c:v>1.82</c:v>
                </c:pt>
                <c:pt idx="182">
                  <c:v>1.83</c:v>
                </c:pt>
                <c:pt idx="183">
                  <c:v>1.84</c:v>
                </c:pt>
                <c:pt idx="184">
                  <c:v>1.85</c:v>
                </c:pt>
                <c:pt idx="185">
                  <c:v>1.86</c:v>
                </c:pt>
                <c:pt idx="186">
                  <c:v>1.87</c:v>
                </c:pt>
                <c:pt idx="187">
                  <c:v>1.88</c:v>
                </c:pt>
                <c:pt idx="188">
                  <c:v>1.89</c:v>
                </c:pt>
                <c:pt idx="189">
                  <c:v>1.9</c:v>
                </c:pt>
                <c:pt idx="190">
                  <c:v>1.91</c:v>
                </c:pt>
                <c:pt idx="191">
                  <c:v>1.92</c:v>
                </c:pt>
                <c:pt idx="192">
                  <c:v>1.93</c:v>
                </c:pt>
                <c:pt idx="193">
                  <c:v>1.94</c:v>
                </c:pt>
                <c:pt idx="194">
                  <c:v>1.95</c:v>
                </c:pt>
                <c:pt idx="195">
                  <c:v>1.96</c:v>
                </c:pt>
                <c:pt idx="196">
                  <c:v>1.97</c:v>
                </c:pt>
                <c:pt idx="197">
                  <c:v>1.98</c:v>
                </c:pt>
                <c:pt idx="198">
                  <c:v>1.99</c:v>
                </c:pt>
                <c:pt idx="199">
                  <c:v>2</c:v>
                </c:pt>
                <c:pt idx="200">
                  <c:v>2.0099999999999998</c:v>
                </c:pt>
                <c:pt idx="201">
                  <c:v>2.02</c:v>
                </c:pt>
                <c:pt idx="202">
                  <c:v>2.0299999999999998</c:v>
                </c:pt>
                <c:pt idx="203">
                  <c:v>2.04</c:v>
                </c:pt>
                <c:pt idx="204">
                  <c:v>2.0499999999999998</c:v>
                </c:pt>
                <c:pt idx="205">
                  <c:v>2.06</c:v>
                </c:pt>
                <c:pt idx="206">
                  <c:v>2.0699999999999998</c:v>
                </c:pt>
                <c:pt idx="207">
                  <c:v>2.08</c:v>
                </c:pt>
                <c:pt idx="208">
                  <c:v>2.09</c:v>
                </c:pt>
                <c:pt idx="209">
                  <c:v>2.1</c:v>
                </c:pt>
                <c:pt idx="210">
                  <c:v>2.11</c:v>
                </c:pt>
                <c:pt idx="211">
                  <c:v>2.12</c:v>
                </c:pt>
                <c:pt idx="212">
                  <c:v>2.13</c:v>
                </c:pt>
                <c:pt idx="213">
                  <c:v>2.14</c:v>
                </c:pt>
                <c:pt idx="214">
                  <c:v>2.15</c:v>
                </c:pt>
                <c:pt idx="215">
                  <c:v>2.16</c:v>
                </c:pt>
                <c:pt idx="216">
                  <c:v>2.17</c:v>
                </c:pt>
                <c:pt idx="217">
                  <c:v>2.1800000000000002</c:v>
                </c:pt>
                <c:pt idx="218">
                  <c:v>2.19</c:v>
                </c:pt>
                <c:pt idx="219">
                  <c:v>2.2000000000000002</c:v>
                </c:pt>
                <c:pt idx="220">
                  <c:v>2.21</c:v>
                </c:pt>
                <c:pt idx="221">
                  <c:v>2.2200000000000002</c:v>
                </c:pt>
                <c:pt idx="222">
                  <c:v>2.23</c:v>
                </c:pt>
                <c:pt idx="223">
                  <c:v>2.2400000000000002</c:v>
                </c:pt>
                <c:pt idx="224">
                  <c:v>2.25</c:v>
                </c:pt>
                <c:pt idx="225">
                  <c:v>2.2599999999999998</c:v>
                </c:pt>
                <c:pt idx="226">
                  <c:v>2.27</c:v>
                </c:pt>
                <c:pt idx="227">
                  <c:v>2.2799999999999998</c:v>
                </c:pt>
                <c:pt idx="228">
                  <c:v>2.29</c:v>
                </c:pt>
                <c:pt idx="229">
                  <c:v>2.2999999999999998</c:v>
                </c:pt>
                <c:pt idx="230">
                  <c:v>2.31</c:v>
                </c:pt>
                <c:pt idx="231">
                  <c:v>2.3199999999999998</c:v>
                </c:pt>
                <c:pt idx="232">
                  <c:v>2.33</c:v>
                </c:pt>
                <c:pt idx="233">
                  <c:v>2.34</c:v>
                </c:pt>
                <c:pt idx="234">
                  <c:v>2.35</c:v>
                </c:pt>
                <c:pt idx="235">
                  <c:v>2.36</c:v>
                </c:pt>
                <c:pt idx="236">
                  <c:v>2.37</c:v>
                </c:pt>
                <c:pt idx="237">
                  <c:v>2.38</c:v>
                </c:pt>
                <c:pt idx="238">
                  <c:v>2.39</c:v>
                </c:pt>
                <c:pt idx="239">
                  <c:v>2.4</c:v>
                </c:pt>
                <c:pt idx="240">
                  <c:v>2.41</c:v>
                </c:pt>
                <c:pt idx="241">
                  <c:v>2.42</c:v>
                </c:pt>
                <c:pt idx="242">
                  <c:v>2.4300000000000002</c:v>
                </c:pt>
                <c:pt idx="243">
                  <c:v>2.44</c:v>
                </c:pt>
                <c:pt idx="244">
                  <c:v>2.4500000000000002</c:v>
                </c:pt>
                <c:pt idx="245">
                  <c:v>2.46</c:v>
                </c:pt>
                <c:pt idx="246">
                  <c:v>2.4700000000000002</c:v>
                </c:pt>
                <c:pt idx="247">
                  <c:v>2.48</c:v>
                </c:pt>
                <c:pt idx="248">
                  <c:v>2.4900000000000002</c:v>
                </c:pt>
                <c:pt idx="249">
                  <c:v>2.5</c:v>
                </c:pt>
                <c:pt idx="250">
                  <c:v>2.5099999999999998</c:v>
                </c:pt>
                <c:pt idx="251">
                  <c:v>2.52</c:v>
                </c:pt>
                <c:pt idx="252">
                  <c:v>2.5299999999999998</c:v>
                </c:pt>
                <c:pt idx="253">
                  <c:v>2.54</c:v>
                </c:pt>
                <c:pt idx="254">
                  <c:v>2.5499999999999998</c:v>
                </c:pt>
                <c:pt idx="255">
                  <c:v>2.56</c:v>
                </c:pt>
                <c:pt idx="256">
                  <c:v>2.57</c:v>
                </c:pt>
                <c:pt idx="257">
                  <c:v>2.58</c:v>
                </c:pt>
                <c:pt idx="258">
                  <c:v>2.59</c:v>
                </c:pt>
                <c:pt idx="259">
                  <c:v>2.6</c:v>
                </c:pt>
                <c:pt idx="260">
                  <c:v>2.61</c:v>
                </c:pt>
                <c:pt idx="261">
                  <c:v>2.62</c:v>
                </c:pt>
                <c:pt idx="262">
                  <c:v>2.63</c:v>
                </c:pt>
                <c:pt idx="263">
                  <c:v>2.64</c:v>
                </c:pt>
                <c:pt idx="264">
                  <c:v>2.65</c:v>
                </c:pt>
                <c:pt idx="265">
                  <c:v>2.66</c:v>
                </c:pt>
                <c:pt idx="266">
                  <c:v>2.67</c:v>
                </c:pt>
                <c:pt idx="267">
                  <c:v>2.68</c:v>
                </c:pt>
                <c:pt idx="268">
                  <c:v>2.69</c:v>
                </c:pt>
                <c:pt idx="269">
                  <c:v>2.7</c:v>
                </c:pt>
                <c:pt idx="270">
                  <c:v>2.71</c:v>
                </c:pt>
                <c:pt idx="271">
                  <c:v>2.72</c:v>
                </c:pt>
                <c:pt idx="272">
                  <c:v>2.73</c:v>
                </c:pt>
                <c:pt idx="273">
                  <c:v>2.74</c:v>
                </c:pt>
                <c:pt idx="274">
                  <c:v>2.75</c:v>
                </c:pt>
                <c:pt idx="275">
                  <c:v>2.76</c:v>
                </c:pt>
                <c:pt idx="276">
                  <c:v>2.77</c:v>
                </c:pt>
                <c:pt idx="277">
                  <c:v>2.78</c:v>
                </c:pt>
                <c:pt idx="278">
                  <c:v>2.79</c:v>
                </c:pt>
                <c:pt idx="279">
                  <c:v>2.8</c:v>
                </c:pt>
                <c:pt idx="280">
                  <c:v>2.81</c:v>
                </c:pt>
                <c:pt idx="281">
                  <c:v>2.82</c:v>
                </c:pt>
                <c:pt idx="282">
                  <c:v>2.83</c:v>
                </c:pt>
                <c:pt idx="283">
                  <c:v>2.84</c:v>
                </c:pt>
                <c:pt idx="284">
                  <c:v>2.85</c:v>
                </c:pt>
                <c:pt idx="285">
                  <c:v>2.86</c:v>
                </c:pt>
                <c:pt idx="286">
                  <c:v>2.87</c:v>
                </c:pt>
                <c:pt idx="287">
                  <c:v>2.88</c:v>
                </c:pt>
                <c:pt idx="288">
                  <c:v>2.89</c:v>
                </c:pt>
                <c:pt idx="289">
                  <c:v>2.9</c:v>
                </c:pt>
                <c:pt idx="290">
                  <c:v>2.91</c:v>
                </c:pt>
                <c:pt idx="291">
                  <c:v>2.92</c:v>
                </c:pt>
                <c:pt idx="292">
                  <c:v>2.93</c:v>
                </c:pt>
                <c:pt idx="293">
                  <c:v>2.94</c:v>
                </c:pt>
                <c:pt idx="294">
                  <c:v>2.95</c:v>
                </c:pt>
                <c:pt idx="295">
                  <c:v>2.96</c:v>
                </c:pt>
                <c:pt idx="296">
                  <c:v>2.97</c:v>
                </c:pt>
                <c:pt idx="297">
                  <c:v>2.98</c:v>
                </c:pt>
                <c:pt idx="298">
                  <c:v>2.99</c:v>
                </c:pt>
                <c:pt idx="299">
                  <c:v>3</c:v>
                </c:pt>
                <c:pt idx="300">
                  <c:v>3.01</c:v>
                </c:pt>
                <c:pt idx="301">
                  <c:v>3.02</c:v>
                </c:pt>
                <c:pt idx="302">
                  <c:v>3.03</c:v>
                </c:pt>
                <c:pt idx="303">
                  <c:v>3.04</c:v>
                </c:pt>
                <c:pt idx="304">
                  <c:v>3.05</c:v>
                </c:pt>
                <c:pt idx="305">
                  <c:v>3.06</c:v>
                </c:pt>
                <c:pt idx="306">
                  <c:v>3.07</c:v>
                </c:pt>
                <c:pt idx="307">
                  <c:v>3.08</c:v>
                </c:pt>
                <c:pt idx="308">
                  <c:v>3.09</c:v>
                </c:pt>
                <c:pt idx="309">
                  <c:v>3.1</c:v>
                </c:pt>
                <c:pt idx="310">
                  <c:v>3.11</c:v>
                </c:pt>
                <c:pt idx="311">
                  <c:v>3.12</c:v>
                </c:pt>
                <c:pt idx="312">
                  <c:v>3.13</c:v>
                </c:pt>
                <c:pt idx="313">
                  <c:v>3.14</c:v>
                </c:pt>
                <c:pt idx="314">
                  <c:v>3.15</c:v>
                </c:pt>
                <c:pt idx="315">
                  <c:v>3.16</c:v>
                </c:pt>
                <c:pt idx="316">
                  <c:v>3.17</c:v>
                </c:pt>
                <c:pt idx="317">
                  <c:v>3.18</c:v>
                </c:pt>
                <c:pt idx="318">
                  <c:v>3.19</c:v>
                </c:pt>
                <c:pt idx="319">
                  <c:v>3.2</c:v>
                </c:pt>
                <c:pt idx="320">
                  <c:v>3.21</c:v>
                </c:pt>
                <c:pt idx="321">
                  <c:v>3.22</c:v>
                </c:pt>
                <c:pt idx="322">
                  <c:v>3.23</c:v>
                </c:pt>
                <c:pt idx="323">
                  <c:v>3.24</c:v>
                </c:pt>
                <c:pt idx="324">
                  <c:v>3.25</c:v>
                </c:pt>
                <c:pt idx="325">
                  <c:v>3.26</c:v>
                </c:pt>
                <c:pt idx="326">
                  <c:v>3.27</c:v>
                </c:pt>
                <c:pt idx="327">
                  <c:v>3.28</c:v>
                </c:pt>
                <c:pt idx="328">
                  <c:v>3.29</c:v>
                </c:pt>
                <c:pt idx="329">
                  <c:v>3.3</c:v>
                </c:pt>
                <c:pt idx="330">
                  <c:v>3.31</c:v>
                </c:pt>
                <c:pt idx="331">
                  <c:v>3.32</c:v>
                </c:pt>
                <c:pt idx="332">
                  <c:v>3.33</c:v>
                </c:pt>
                <c:pt idx="333">
                  <c:v>3.34</c:v>
                </c:pt>
                <c:pt idx="334">
                  <c:v>3.35</c:v>
                </c:pt>
                <c:pt idx="335">
                  <c:v>3.36</c:v>
                </c:pt>
                <c:pt idx="336">
                  <c:v>3.37</c:v>
                </c:pt>
                <c:pt idx="337">
                  <c:v>3.38</c:v>
                </c:pt>
                <c:pt idx="338">
                  <c:v>3.39</c:v>
                </c:pt>
                <c:pt idx="339">
                  <c:v>3.4</c:v>
                </c:pt>
                <c:pt idx="340">
                  <c:v>3.41</c:v>
                </c:pt>
                <c:pt idx="341">
                  <c:v>3.42</c:v>
                </c:pt>
                <c:pt idx="342">
                  <c:v>3.43</c:v>
                </c:pt>
                <c:pt idx="343">
                  <c:v>3.44</c:v>
                </c:pt>
                <c:pt idx="344">
                  <c:v>3.45</c:v>
                </c:pt>
                <c:pt idx="345">
                  <c:v>3.46</c:v>
                </c:pt>
                <c:pt idx="346">
                  <c:v>3.47</c:v>
                </c:pt>
                <c:pt idx="347">
                  <c:v>3.48</c:v>
                </c:pt>
                <c:pt idx="348">
                  <c:v>3.49</c:v>
                </c:pt>
                <c:pt idx="349">
                  <c:v>3.5</c:v>
                </c:pt>
                <c:pt idx="350">
                  <c:v>3.51</c:v>
                </c:pt>
                <c:pt idx="351">
                  <c:v>3.52</c:v>
                </c:pt>
                <c:pt idx="352">
                  <c:v>3.53</c:v>
                </c:pt>
                <c:pt idx="353">
                  <c:v>3.54</c:v>
                </c:pt>
                <c:pt idx="354">
                  <c:v>3.55</c:v>
                </c:pt>
                <c:pt idx="355">
                  <c:v>3.56</c:v>
                </c:pt>
                <c:pt idx="356">
                  <c:v>3.57</c:v>
                </c:pt>
                <c:pt idx="357">
                  <c:v>3.58</c:v>
                </c:pt>
                <c:pt idx="358">
                  <c:v>3.59</c:v>
                </c:pt>
                <c:pt idx="359">
                  <c:v>3.6</c:v>
                </c:pt>
                <c:pt idx="360">
                  <c:v>3.61</c:v>
                </c:pt>
                <c:pt idx="361">
                  <c:v>3.62</c:v>
                </c:pt>
                <c:pt idx="362">
                  <c:v>3.63</c:v>
                </c:pt>
                <c:pt idx="363">
                  <c:v>3.64</c:v>
                </c:pt>
                <c:pt idx="364">
                  <c:v>3.65</c:v>
                </c:pt>
                <c:pt idx="365">
                  <c:v>3.66</c:v>
                </c:pt>
                <c:pt idx="366">
                  <c:v>3.67</c:v>
                </c:pt>
                <c:pt idx="367">
                  <c:v>3.68</c:v>
                </c:pt>
                <c:pt idx="368">
                  <c:v>3.69</c:v>
                </c:pt>
                <c:pt idx="369">
                  <c:v>3.7</c:v>
                </c:pt>
                <c:pt idx="370">
                  <c:v>3.71</c:v>
                </c:pt>
                <c:pt idx="371">
                  <c:v>3.72</c:v>
                </c:pt>
                <c:pt idx="372">
                  <c:v>3.73</c:v>
                </c:pt>
                <c:pt idx="373">
                  <c:v>3.74</c:v>
                </c:pt>
                <c:pt idx="374">
                  <c:v>3.75</c:v>
                </c:pt>
                <c:pt idx="375">
                  <c:v>3.76</c:v>
                </c:pt>
                <c:pt idx="376">
                  <c:v>3.77</c:v>
                </c:pt>
                <c:pt idx="377">
                  <c:v>3.78</c:v>
                </c:pt>
                <c:pt idx="378">
                  <c:v>3.79</c:v>
                </c:pt>
                <c:pt idx="379">
                  <c:v>3.8</c:v>
                </c:pt>
                <c:pt idx="380">
                  <c:v>3.81</c:v>
                </c:pt>
                <c:pt idx="381">
                  <c:v>3.82</c:v>
                </c:pt>
                <c:pt idx="382">
                  <c:v>3.83</c:v>
                </c:pt>
                <c:pt idx="383">
                  <c:v>3.84</c:v>
                </c:pt>
                <c:pt idx="384">
                  <c:v>3.85</c:v>
                </c:pt>
                <c:pt idx="385">
                  <c:v>3.86</c:v>
                </c:pt>
                <c:pt idx="386">
                  <c:v>3.87</c:v>
                </c:pt>
                <c:pt idx="387">
                  <c:v>3.88</c:v>
                </c:pt>
                <c:pt idx="388">
                  <c:v>3.89</c:v>
                </c:pt>
                <c:pt idx="389">
                  <c:v>3.9</c:v>
                </c:pt>
                <c:pt idx="390">
                  <c:v>3.91</c:v>
                </c:pt>
                <c:pt idx="391">
                  <c:v>3.92</c:v>
                </c:pt>
                <c:pt idx="392">
                  <c:v>3.93</c:v>
                </c:pt>
                <c:pt idx="393">
                  <c:v>3.94</c:v>
                </c:pt>
                <c:pt idx="394">
                  <c:v>3.95</c:v>
                </c:pt>
                <c:pt idx="395">
                  <c:v>3.96</c:v>
                </c:pt>
                <c:pt idx="396">
                  <c:v>3.97</c:v>
                </c:pt>
                <c:pt idx="397">
                  <c:v>3.98</c:v>
                </c:pt>
                <c:pt idx="398">
                  <c:v>3.99</c:v>
                </c:pt>
                <c:pt idx="399">
                  <c:v>4</c:v>
                </c:pt>
                <c:pt idx="400">
                  <c:v>4.01</c:v>
                </c:pt>
                <c:pt idx="401">
                  <c:v>4.0199999999999996</c:v>
                </c:pt>
                <c:pt idx="402">
                  <c:v>4.03</c:v>
                </c:pt>
                <c:pt idx="403">
                  <c:v>4.04</c:v>
                </c:pt>
                <c:pt idx="404">
                  <c:v>4.05</c:v>
                </c:pt>
                <c:pt idx="405">
                  <c:v>4.0599999999999996</c:v>
                </c:pt>
                <c:pt idx="406">
                  <c:v>4.07</c:v>
                </c:pt>
                <c:pt idx="407">
                  <c:v>4.08</c:v>
                </c:pt>
                <c:pt idx="408">
                  <c:v>4.09</c:v>
                </c:pt>
                <c:pt idx="409">
                  <c:v>4.0999999999999996</c:v>
                </c:pt>
                <c:pt idx="410">
                  <c:v>4.1100000000000003</c:v>
                </c:pt>
                <c:pt idx="411">
                  <c:v>4.12</c:v>
                </c:pt>
                <c:pt idx="412">
                  <c:v>4.13</c:v>
                </c:pt>
                <c:pt idx="413">
                  <c:v>4.1399999999999997</c:v>
                </c:pt>
                <c:pt idx="414">
                  <c:v>4.1500000000000004</c:v>
                </c:pt>
                <c:pt idx="415">
                  <c:v>4.16</c:v>
                </c:pt>
                <c:pt idx="416">
                  <c:v>4.17</c:v>
                </c:pt>
                <c:pt idx="417">
                  <c:v>4.18</c:v>
                </c:pt>
                <c:pt idx="418">
                  <c:v>4.1900000000000004</c:v>
                </c:pt>
                <c:pt idx="419">
                  <c:v>4.2</c:v>
                </c:pt>
                <c:pt idx="420">
                  <c:v>4.21</c:v>
                </c:pt>
                <c:pt idx="421">
                  <c:v>4.22</c:v>
                </c:pt>
                <c:pt idx="422">
                  <c:v>4.2300000000000004</c:v>
                </c:pt>
                <c:pt idx="423">
                  <c:v>4.24</c:v>
                </c:pt>
                <c:pt idx="424">
                  <c:v>4.25</c:v>
                </c:pt>
                <c:pt idx="425">
                  <c:v>4.26</c:v>
                </c:pt>
                <c:pt idx="426">
                  <c:v>4.2699999999999996</c:v>
                </c:pt>
                <c:pt idx="427">
                  <c:v>4.28</c:v>
                </c:pt>
                <c:pt idx="428">
                  <c:v>4.29</c:v>
                </c:pt>
                <c:pt idx="429">
                  <c:v>4.3</c:v>
                </c:pt>
                <c:pt idx="430">
                  <c:v>4.3099999999999996</c:v>
                </c:pt>
                <c:pt idx="431">
                  <c:v>4.32</c:v>
                </c:pt>
                <c:pt idx="432">
                  <c:v>4.33</c:v>
                </c:pt>
                <c:pt idx="433">
                  <c:v>4.34</c:v>
                </c:pt>
                <c:pt idx="434">
                  <c:v>4.3499999999999996</c:v>
                </c:pt>
                <c:pt idx="435">
                  <c:v>4.3600000000000003</c:v>
                </c:pt>
                <c:pt idx="436">
                  <c:v>4.37</c:v>
                </c:pt>
                <c:pt idx="437">
                  <c:v>4.38</c:v>
                </c:pt>
                <c:pt idx="438">
                  <c:v>4.3899999999999997</c:v>
                </c:pt>
                <c:pt idx="439">
                  <c:v>4.4000000000000004</c:v>
                </c:pt>
                <c:pt idx="440">
                  <c:v>4.41</c:v>
                </c:pt>
                <c:pt idx="441">
                  <c:v>4.42</c:v>
                </c:pt>
                <c:pt idx="442">
                  <c:v>4.43</c:v>
                </c:pt>
                <c:pt idx="443">
                  <c:v>4.4400000000000004</c:v>
                </c:pt>
                <c:pt idx="444">
                  <c:v>4.45</c:v>
                </c:pt>
                <c:pt idx="445">
                  <c:v>4.46</c:v>
                </c:pt>
                <c:pt idx="446">
                  <c:v>4.47</c:v>
                </c:pt>
                <c:pt idx="447">
                  <c:v>4.4800000000000004</c:v>
                </c:pt>
                <c:pt idx="448">
                  <c:v>4.49</c:v>
                </c:pt>
                <c:pt idx="449">
                  <c:v>4.5</c:v>
                </c:pt>
                <c:pt idx="450">
                  <c:v>4.51</c:v>
                </c:pt>
                <c:pt idx="451">
                  <c:v>4.5199999999999996</c:v>
                </c:pt>
                <c:pt idx="452">
                  <c:v>4.53</c:v>
                </c:pt>
                <c:pt idx="453">
                  <c:v>4.54</c:v>
                </c:pt>
                <c:pt idx="454">
                  <c:v>4.55</c:v>
                </c:pt>
                <c:pt idx="455">
                  <c:v>4.5599999999999996</c:v>
                </c:pt>
                <c:pt idx="456">
                  <c:v>4.57</c:v>
                </c:pt>
                <c:pt idx="457">
                  <c:v>4.58</c:v>
                </c:pt>
                <c:pt idx="458">
                  <c:v>4.59</c:v>
                </c:pt>
                <c:pt idx="459">
                  <c:v>4.5999999999999996</c:v>
                </c:pt>
                <c:pt idx="460">
                  <c:v>4.6100000000000003</c:v>
                </c:pt>
                <c:pt idx="461">
                  <c:v>4.62</c:v>
                </c:pt>
                <c:pt idx="462">
                  <c:v>4.63</c:v>
                </c:pt>
                <c:pt idx="463">
                  <c:v>4.6399999999999997</c:v>
                </c:pt>
                <c:pt idx="464">
                  <c:v>4.6500000000000004</c:v>
                </c:pt>
                <c:pt idx="465">
                  <c:v>4.66</c:v>
                </c:pt>
                <c:pt idx="466">
                  <c:v>4.67</c:v>
                </c:pt>
                <c:pt idx="467">
                  <c:v>4.68</c:v>
                </c:pt>
                <c:pt idx="468">
                  <c:v>4.6900000000000004</c:v>
                </c:pt>
                <c:pt idx="469">
                  <c:v>4.7</c:v>
                </c:pt>
                <c:pt idx="470">
                  <c:v>4.71</c:v>
                </c:pt>
                <c:pt idx="471">
                  <c:v>4.72</c:v>
                </c:pt>
                <c:pt idx="472">
                  <c:v>4.7300000000000004</c:v>
                </c:pt>
                <c:pt idx="473">
                  <c:v>4.74</c:v>
                </c:pt>
                <c:pt idx="474">
                  <c:v>4.75</c:v>
                </c:pt>
                <c:pt idx="475">
                  <c:v>4.76</c:v>
                </c:pt>
                <c:pt idx="476">
                  <c:v>4.7699999999999996</c:v>
                </c:pt>
                <c:pt idx="477">
                  <c:v>4.78</c:v>
                </c:pt>
                <c:pt idx="478">
                  <c:v>4.79</c:v>
                </c:pt>
                <c:pt idx="479">
                  <c:v>4.8</c:v>
                </c:pt>
                <c:pt idx="480">
                  <c:v>4.8099999999999996</c:v>
                </c:pt>
                <c:pt idx="481">
                  <c:v>4.82</c:v>
                </c:pt>
                <c:pt idx="482">
                  <c:v>4.83</c:v>
                </c:pt>
                <c:pt idx="483">
                  <c:v>4.84</c:v>
                </c:pt>
                <c:pt idx="484">
                  <c:v>4.8499999999999996</c:v>
                </c:pt>
                <c:pt idx="485">
                  <c:v>4.8600000000000003</c:v>
                </c:pt>
                <c:pt idx="486">
                  <c:v>4.87</c:v>
                </c:pt>
                <c:pt idx="487">
                  <c:v>4.88</c:v>
                </c:pt>
                <c:pt idx="488">
                  <c:v>4.8899999999999997</c:v>
                </c:pt>
                <c:pt idx="489">
                  <c:v>4.9000000000000004</c:v>
                </c:pt>
                <c:pt idx="490">
                  <c:v>4.91</c:v>
                </c:pt>
                <c:pt idx="491">
                  <c:v>4.92</c:v>
                </c:pt>
                <c:pt idx="492">
                  <c:v>4.93</c:v>
                </c:pt>
                <c:pt idx="493">
                  <c:v>4.9400000000000004</c:v>
                </c:pt>
                <c:pt idx="494">
                  <c:v>4.95</c:v>
                </c:pt>
                <c:pt idx="495">
                  <c:v>4.96</c:v>
                </c:pt>
                <c:pt idx="496">
                  <c:v>4.97</c:v>
                </c:pt>
                <c:pt idx="497">
                  <c:v>4.9800000000000004</c:v>
                </c:pt>
                <c:pt idx="498">
                  <c:v>4.99</c:v>
                </c:pt>
                <c:pt idx="499">
                  <c:v>5</c:v>
                </c:pt>
                <c:pt idx="500">
                  <c:v>5.01</c:v>
                </c:pt>
                <c:pt idx="501">
                  <c:v>5.0199999999999996</c:v>
                </c:pt>
                <c:pt idx="502">
                  <c:v>5.03</c:v>
                </c:pt>
                <c:pt idx="503">
                  <c:v>5.04</c:v>
                </c:pt>
                <c:pt idx="504">
                  <c:v>5.05</c:v>
                </c:pt>
                <c:pt idx="505">
                  <c:v>5.0599999999999996</c:v>
                </c:pt>
                <c:pt idx="506">
                  <c:v>5.07</c:v>
                </c:pt>
                <c:pt idx="507">
                  <c:v>5.08</c:v>
                </c:pt>
                <c:pt idx="508">
                  <c:v>5.09</c:v>
                </c:pt>
                <c:pt idx="509">
                  <c:v>5.0999999999999996</c:v>
                </c:pt>
                <c:pt idx="510">
                  <c:v>5.1100000000000003</c:v>
                </c:pt>
                <c:pt idx="511">
                  <c:v>5.12</c:v>
                </c:pt>
                <c:pt idx="512">
                  <c:v>5.13</c:v>
                </c:pt>
                <c:pt idx="513">
                  <c:v>5.14</c:v>
                </c:pt>
                <c:pt idx="514">
                  <c:v>5.15</c:v>
                </c:pt>
                <c:pt idx="515">
                  <c:v>5.16</c:v>
                </c:pt>
                <c:pt idx="516">
                  <c:v>5.17</c:v>
                </c:pt>
                <c:pt idx="517">
                  <c:v>5.18</c:v>
                </c:pt>
                <c:pt idx="518">
                  <c:v>5.19</c:v>
                </c:pt>
                <c:pt idx="519">
                  <c:v>5.2</c:v>
                </c:pt>
                <c:pt idx="520">
                  <c:v>5.21</c:v>
                </c:pt>
                <c:pt idx="521">
                  <c:v>5.22</c:v>
                </c:pt>
                <c:pt idx="522">
                  <c:v>5.23</c:v>
                </c:pt>
                <c:pt idx="523">
                  <c:v>5.24</c:v>
                </c:pt>
                <c:pt idx="524">
                  <c:v>5.25</c:v>
                </c:pt>
                <c:pt idx="525">
                  <c:v>5.26</c:v>
                </c:pt>
                <c:pt idx="526">
                  <c:v>5.27</c:v>
                </c:pt>
                <c:pt idx="527">
                  <c:v>5.28</c:v>
                </c:pt>
                <c:pt idx="528">
                  <c:v>5.29</c:v>
                </c:pt>
                <c:pt idx="529">
                  <c:v>5.3</c:v>
                </c:pt>
                <c:pt idx="530">
                  <c:v>5.31</c:v>
                </c:pt>
                <c:pt idx="531">
                  <c:v>5.32</c:v>
                </c:pt>
                <c:pt idx="532">
                  <c:v>5.33</c:v>
                </c:pt>
                <c:pt idx="533">
                  <c:v>5.34</c:v>
                </c:pt>
                <c:pt idx="534">
                  <c:v>5.35</c:v>
                </c:pt>
                <c:pt idx="535">
                  <c:v>5.36</c:v>
                </c:pt>
                <c:pt idx="536">
                  <c:v>5.37</c:v>
                </c:pt>
                <c:pt idx="537">
                  <c:v>5.38</c:v>
                </c:pt>
                <c:pt idx="538">
                  <c:v>5.39</c:v>
                </c:pt>
                <c:pt idx="539">
                  <c:v>5.4</c:v>
                </c:pt>
                <c:pt idx="540">
                  <c:v>5.41</c:v>
                </c:pt>
                <c:pt idx="541">
                  <c:v>5.42</c:v>
                </c:pt>
                <c:pt idx="542">
                  <c:v>5.43</c:v>
                </c:pt>
                <c:pt idx="543">
                  <c:v>5.44</c:v>
                </c:pt>
                <c:pt idx="544">
                  <c:v>5.45</c:v>
                </c:pt>
                <c:pt idx="545">
                  <c:v>5.46</c:v>
                </c:pt>
                <c:pt idx="546">
                  <c:v>5.47</c:v>
                </c:pt>
                <c:pt idx="547">
                  <c:v>5.48</c:v>
                </c:pt>
                <c:pt idx="548">
                  <c:v>5.49</c:v>
                </c:pt>
                <c:pt idx="549">
                  <c:v>5.5</c:v>
                </c:pt>
                <c:pt idx="550">
                  <c:v>5.51</c:v>
                </c:pt>
                <c:pt idx="551">
                  <c:v>5.52</c:v>
                </c:pt>
                <c:pt idx="552">
                  <c:v>5.53</c:v>
                </c:pt>
                <c:pt idx="553">
                  <c:v>5.54</c:v>
                </c:pt>
                <c:pt idx="554">
                  <c:v>5.55</c:v>
                </c:pt>
                <c:pt idx="555">
                  <c:v>5.56</c:v>
                </c:pt>
                <c:pt idx="556">
                  <c:v>5.57</c:v>
                </c:pt>
                <c:pt idx="557">
                  <c:v>5.58</c:v>
                </c:pt>
                <c:pt idx="558">
                  <c:v>5.59</c:v>
                </c:pt>
                <c:pt idx="559">
                  <c:v>5.6</c:v>
                </c:pt>
                <c:pt idx="560">
                  <c:v>5.61</c:v>
                </c:pt>
                <c:pt idx="561">
                  <c:v>5.62</c:v>
                </c:pt>
                <c:pt idx="562">
                  <c:v>5.63</c:v>
                </c:pt>
                <c:pt idx="563">
                  <c:v>5.64</c:v>
                </c:pt>
                <c:pt idx="564">
                  <c:v>5.65</c:v>
                </c:pt>
                <c:pt idx="565">
                  <c:v>5.66</c:v>
                </c:pt>
                <c:pt idx="566">
                  <c:v>5.67</c:v>
                </c:pt>
                <c:pt idx="567">
                  <c:v>5.68</c:v>
                </c:pt>
                <c:pt idx="568">
                  <c:v>5.69</c:v>
                </c:pt>
                <c:pt idx="569">
                  <c:v>5.7</c:v>
                </c:pt>
                <c:pt idx="570">
                  <c:v>5.71</c:v>
                </c:pt>
                <c:pt idx="571">
                  <c:v>5.72</c:v>
                </c:pt>
                <c:pt idx="572">
                  <c:v>5.73</c:v>
                </c:pt>
                <c:pt idx="573">
                  <c:v>5.74</c:v>
                </c:pt>
                <c:pt idx="574">
                  <c:v>5.75</c:v>
                </c:pt>
                <c:pt idx="575">
                  <c:v>5.76</c:v>
                </c:pt>
                <c:pt idx="576">
                  <c:v>5.77</c:v>
                </c:pt>
                <c:pt idx="577">
                  <c:v>5.78</c:v>
                </c:pt>
                <c:pt idx="578">
                  <c:v>5.79</c:v>
                </c:pt>
                <c:pt idx="579">
                  <c:v>5.8</c:v>
                </c:pt>
                <c:pt idx="580">
                  <c:v>5.81</c:v>
                </c:pt>
                <c:pt idx="581">
                  <c:v>5.82</c:v>
                </c:pt>
                <c:pt idx="582">
                  <c:v>5.83</c:v>
                </c:pt>
                <c:pt idx="583">
                  <c:v>5.84</c:v>
                </c:pt>
                <c:pt idx="584">
                  <c:v>5.85</c:v>
                </c:pt>
                <c:pt idx="585">
                  <c:v>5.86</c:v>
                </c:pt>
                <c:pt idx="586">
                  <c:v>5.87</c:v>
                </c:pt>
                <c:pt idx="587">
                  <c:v>5.88</c:v>
                </c:pt>
                <c:pt idx="588">
                  <c:v>5.89</c:v>
                </c:pt>
                <c:pt idx="589">
                  <c:v>5.9</c:v>
                </c:pt>
                <c:pt idx="590">
                  <c:v>5.91</c:v>
                </c:pt>
                <c:pt idx="591">
                  <c:v>5.92</c:v>
                </c:pt>
                <c:pt idx="592">
                  <c:v>5.93</c:v>
                </c:pt>
                <c:pt idx="593">
                  <c:v>5.94</c:v>
                </c:pt>
                <c:pt idx="594">
                  <c:v>5.95</c:v>
                </c:pt>
                <c:pt idx="595">
                  <c:v>5.96</c:v>
                </c:pt>
                <c:pt idx="596">
                  <c:v>5.97</c:v>
                </c:pt>
                <c:pt idx="597">
                  <c:v>5.98</c:v>
                </c:pt>
                <c:pt idx="598">
                  <c:v>5.99</c:v>
                </c:pt>
                <c:pt idx="599">
                  <c:v>6</c:v>
                </c:pt>
              </c:numCache>
            </c:numRef>
          </c:xVal>
          <c:yVal>
            <c:numRef>
              <c:f>'FROM SPLIT TIMES'!$N$1:$N$600</c:f>
              <c:numCache>
                <c:formatCode>0.00</c:formatCode>
                <c:ptCount val="600"/>
                <c:pt idx="0" formatCode="General">
                  <c:v>0</c:v>
                </c:pt>
                <c:pt idx="1">
                  <c:v>0.70415252516738103</c:v>
                </c:pt>
                <c:pt idx="2">
                  <c:v>1.3881105047778957</c:v>
                </c:pt>
                <c:pt idx="3">
                  <c:v>2.0523423681615411</c:v>
                </c:pt>
                <c:pt idx="4">
                  <c:v>2.697306291946044</c:v>
                </c:pt>
                <c:pt idx="5">
                  <c:v>3.323450422999541</c:v>
                </c:pt>
                <c:pt idx="6">
                  <c:v>3.9312130964391327</c:v>
                </c:pt>
                <c:pt idx="7">
                  <c:v>4.5210230488178222</c:v>
                </c:pt>
                <c:pt idx="8">
                  <c:v>5.0932996265997819</c:v>
                </c:pt>
                <c:pt idx="9">
                  <c:v>5.6484529900312808</c:v>
                </c:pt>
                <c:pt idx="10">
                  <c:v>6.1868843125120483</c:v>
                </c:pt>
                <c:pt idx="11">
                  <c:v>6.7089859755693464</c:v>
                </c:pt>
                <c:pt idx="12">
                  <c:v>7.2151417595347489</c:v>
                </c:pt>
                <c:pt idx="13">
                  <c:v>7.7057270300210501</c:v>
                </c:pt>
                <c:pt idx="14">
                  <c:v>8.1811089202946405</c:v>
                </c:pt>
                <c:pt idx="15">
                  <c:v>8.6416465096363382</c:v>
                </c:pt>
                <c:pt idx="16">
                  <c:v>9.0876909977814631</c:v>
                </c:pt>
                <c:pt idx="17">
                  <c:v>9.5195858755279357</c:v>
                </c:pt>
                <c:pt idx="18">
                  <c:v>9.9376670915989109</c:v>
                </c:pt>
                <c:pt idx="19">
                  <c:v>10.342263215844609</c:v>
                </c:pt>
                <c:pt idx="20">
                  <c:v>10.733695598865923</c:v>
                </c:pt>
                <c:pt idx="21">
                  <c:v>11.112278528140452</c:v>
                </c:pt>
                <c:pt idx="22">
                  <c:v>11.478319380729809</c:v>
                </c:pt>
                <c:pt idx="23">
                  <c:v>11.832118772645112</c:v>
                </c:pt>
                <c:pt idx="24">
                  <c:v>12.173970704945789</c:v>
                </c:pt>
                <c:pt idx="25">
                  <c:v>12.504162706645198</c:v>
                </c:pt>
                <c:pt idx="26">
                  <c:v>12.822975974494641</c:v>
                </c:pt>
                <c:pt idx="27">
                  <c:v>13.130685509715882</c:v>
                </c:pt>
                <c:pt idx="28">
                  <c:v>13.427560251750569</c:v>
                </c:pt>
                <c:pt idx="29">
                  <c:v>13.713863209093311</c:v>
                </c:pt>
                <c:pt idx="30">
                  <c:v>13.989851587273778</c:v>
                </c:pt>
                <c:pt idx="31">
                  <c:v>14.255776914051436</c:v>
                </c:pt>
                <c:pt idx="32">
                  <c:v>14.511885161885386</c:v>
                </c:pt>
                <c:pt idx="33">
                  <c:v>14.758416867739943</c:v>
                </c:pt>
                <c:pt idx="34">
                  <c:v>14.995607250285536</c:v>
                </c:pt>
                <c:pt idx="35">
                  <c:v>15.223686324552924</c:v>
                </c:pt>
                <c:pt idx="36">
                  <c:v>15.44287901409743</c:v>
                </c:pt>
                <c:pt idx="37">
                  <c:v>15.653405260728706</c:v>
                </c:pt>
                <c:pt idx="38">
                  <c:v>15.855480131860013</c:v>
                </c:pt>
                <c:pt idx="39">
                  <c:v>16.049313925530086</c:v>
                </c:pt>
                <c:pt idx="40">
                  <c:v>16.235112273149074</c:v>
                </c:pt>
                <c:pt idx="41">
                  <c:v>16.413076240019233</c:v>
                </c:pt>
                <c:pt idx="42">
                  <c:v>16.583402423679559</c:v>
                </c:pt>
                <c:pt idx="43">
                  <c:v>16.746283050122642</c:v>
                </c:pt>
                <c:pt idx="44">
                  <c:v>16.901906067930831</c:v>
                </c:pt>
                <c:pt idx="45">
                  <c:v>17.050455240377673</c:v>
                </c:pt>
                <c:pt idx="46">
                  <c:v>17.192110235539687</c:v>
                </c:pt>
                <c:pt idx="47">
                  <c:v>17.327046714462377</c:v>
                </c:pt>
                <c:pt idx="48">
                  <c:v>17.455436417423368</c:v>
                </c:pt>
                <c:pt idx="49">
                  <c:v>17.5774472483347</c:v>
                </c:pt>
                <c:pt idx="50">
                  <c:v>17.693243357325311</c:v>
                </c:pt>
                <c:pt idx="51">
                  <c:v>17.802985221543636</c:v>
                </c:pt>
                <c:pt idx="52">
                  <c:v>17.906829724219659</c:v>
                </c:pt>
                <c:pt idx="53">
                  <c:v>18.004930232024591</c:v>
                </c:pt>
                <c:pt idx="54">
                  <c:v>18.097436670765578</c:v>
                </c:pt>
                <c:pt idx="55">
                  <c:v>18.184495599452049</c:v>
                </c:pt>
                <c:pt idx="56">
                  <c:v>18.266250282769334</c:v>
                </c:pt>
                <c:pt idx="57">
                  <c:v>18.342840761994644</c:v>
                </c:pt>
                <c:pt idx="58">
                  <c:v>18.414403924389301</c:v>
                </c:pt>
                <c:pt idx="59">
                  <c:v>18.481073571100833</c:v>
                </c:pt>
                <c:pt idx="60">
                  <c:v>18.54298048360728</c:v>
                </c:pt>
                <c:pt idx="61">
                  <c:v>18.600252488735848</c:v>
                </c:pt>
                <c:pt idx="62">
                  <c:v>18.653014522286828</c:v>
                </c:pt>
                <c:pt idx="63">
                  <c:v>18.701388691293374</c:v>
                </c:pt>
                <c:pt idx="64">
                  <c:v>18.745494334946859</c:v>
                </c:pt>
                <c:pt idx="65">
                  <c:v>18.785448084216878</c:v>
                </c:pt>
                <c:pt idx="66">
                  <c:v>18.821363920194393</c:v>
                </c:pt>
                <c:pt idx="67">
                  <c:v>18.8533532311858</c:v>
                </c:pt>
                <c:pt idx="68">
                  <c:v>18.881524868585071</c:v>
                </c:pt>
                <c:pt idx="69">
                  <c:v>18.9059852015506</c:v>
                </c:pt>
                <c:pt idx="70">
                  <c:v>18.926838170512678</c:v>
                </c:pt>
                <c:pt idx="71">
                  <c:v>18.944185339537007</c:v>
                </c:pt>
                <c:pt idx="72">
                  <c:v>18.958125947569119</c:v>
                </c:pt>
                <c:pt idx="73">
                  <c:v>18.968756958583903</c:v>
                </c:pt>
                <c:pt idx="74">
                  <c:v>18.976173110664039</c:v>
                </c:pt>
                <c:pt idx="75">
                  <c:v>18.980466964030494</c:v>
                </c:pt>
                <c:pt idx="76">
                  <c:v>18.981728948047817</c:v>
                </c:pt>
                <c:pt idx="77">
                  <c:v>18.980047407226351</c:v>
                </c:pt>
                <c:pt idx="78">
                  <c:v>18.975508646243142</c:v>
                </c:pt>
                <c:pt idx="79">
                  <c:v>18.968196974002574</c:v>
                </c:pt>
                <c:pt idx="80">
                  <c:v>18.958194746757755</c:v>
                </c:pt>
                <c:pt idx="81">
                  <c:v>18.945582410312607</c:v>
                </c:pt>
                <c:pt idx="82">
                  <c:v>18.930438541324754</c:v>
                </c:pt>
                <c:pt idx="83">
                  <c:v>18.912839887728399</c:v>
                </c:pt>
                <c:pt idx="84">
                  <c:v>18.892861408296312</c:v>
                </c:pt>
                <c:pt idx="85">
                  <c:v>18.870576311359287</c:v>
                </c:pt>
                <c:pt idx="86">
                  <c:v>18.846056092701399</c:v>
                </c:pt>
                <c:pt idx="87">
                  <c:v>18.819370572648641</c:v>
                </c:pt>
                <c:pt idx="88">
                  <c:v>18.790587932368322</c:v>
                </c:pt>
                <c:pt idx="89">
                  <c:v>18.759774749396207</c:v>
                </c:pt>
                <c:pt idx="90">
                  <c:v>18.726996032407975</c:v>
                </c:pt>
                <c:pt idx="91">
                  <c:v>18.692315255251117</c:v>
                </c:pt>
                <c:pt idx="92">
                  <c:v>18.655794390253401</c:v>
                </c:pt>
                <c:pt idx="93">
                  <c:v>18.617493940822996</c:v>
                </c:pt>
                <c:pt idx="94">
                  <c:v>18.577472973355878</c:v>
                </c:pt>
                <c:pt idx="95">
                  <c:v>18.535789148465014</c:v>
                </c:pt>
                <c:pt idx="96">
                  <c:v>18.492498751546012</c:v>
                </c:pt>
                <c:pt idx="97">
                  <c:v>18.447656722693409</c:v>
                </c:pt>
                <c:pt idx="98">
                  <c:v>18.401316685981428</c:v>
                </c:pt>
                <c:pt idx="99">
                  <c:v>18.353530978122812</c:v>
                </c:pt>
                <c:pt idx="100">
                  <c:v>18.304350676519103</c:v>
                </c:pt>
                <c:pt idx="101">
                  <c:v>18.25382562671518</c:v>
                </c:pt>
                <c:pt idx="102">
                  <c:v>18.202004469270957</c:v>
                </c:pt>
                <c:pt idx="103">
                  <c:v>18.148934666062512</c:v>
                </c:pt>
                <c:pt idx="104">
                  <c:v>18.094662526025001</c:v>
                </c:pt>
                <c:pt idx="105">
                  <c:v>18.039233230348984</c:v>
                </c:pt>
                <c:pt idx="106">
                  <c:v>17.982690857142114</c:v>
                </c:pt>
                <c:pt idx="107">
                  <c:v>17.925078405567287</c:v>
                </c:pt>
                <c:pt idx="108">
                  <c:v>17.866437819468651</c:v>
                </c:pt>
                <c:pt idx="109">
                  <c:v>17.8068100104961</c:v>
                </c:pt>
                <c:pt idx="110">
                  <c:v>17.746234880739191</c:v>
                </c:pt>
                <c:pt idx="111">
                  <c:v>17.684751344880663</c:v>
                </c:pt>
                <c:pt idx="112">
                  <c:v>17.622397351879968</c:v>
                </c:pt>
                <c:pt idx="113">
                  <c:v>17.559209906196635</c:v>
                </c:pt>
                <c:pt idx="114">
                  <c:v>17.49522508856332</c:v>
                </c:pt>
                <c:pt idx="115">
                  <c:v>17.430478076318103</c:v>
                </c:pt>
                <c:pt idx="116">
                  <c:v>17.365003163305293</c:v>
                </c:pt>
                <c:pt idx="117">
                  <c:v>17.298833779354009</c:v>
                </c:pt>
                <c:pt idx="118">
                  <c:v>17.232002509343392</c:v>
                </c:pt>
                <c:pt idx="119">
                  <c:v>17.164541111863247</c:v>
                </c:pt>
                <c:pt idx="120">
                  <c:v>17.096480537478616</c:v>
                </c:pt>
                <c:pt idx="121">
                  <c:v>17.027850946606844</c:v>
                </c:pt>
                <c:pt idx="122">
                  <c:v>16.958681727015062</c:v>
                </c:pt>
                <c:pt idx="123">
                  <c:v>16.889001510946382</c:v>
                </c:pt>
                <c:pt idx="124">
                  <c:v>16.818838191882474</c:v>
                </c:pt>
                <c:pt idx="125">
                  <c:v>16.748218940950292</c:v>
                </c:pt>
                <c:pt idx="126">
                  <c:v>16.677170222980479</c:v>
                </c:pt>
                <c:pt idx="127">
                  <c:v>16.605717812224729</c:v>
                </c:pt>
                <c:pt idx="128">
                  <c:v>16.5338868077394</c:v>
                </c:pt>
                <c:pt idx="129">
                  <c:v>16.46170164844235</c:v>
                </c:pt>
                <c:pt idx="130">
                  <c:v>16.389186127849946</c:v>
                </c:pt>
                <c:pt idx="131">
                  <c:v>16.31636340850098</c:v>
                </c:pt>
                <c:pt idx="132">
                  <c:v>16.243256036074026</c:v>
                </c:pt>
                <c:pt idx="133">
                  <c:v>16.169885953204805</c:v>
                </c:pt>
                <c:pt idx="134">
                  <c:v>16.096274513009867</c:v>
                </c:pt>
                <c:pt idx="135">
                  <c:v>16.022442492322636</c:v>
                </c:pt>
                <c:pt idx="136">
                  <c:v>15.948410104648104</c:v>
                </c:pt>
                <c:pt idx="137">
                  <c:v>15.874197012841899</c:v>
                </c:pt>
                <c:pt idx="138">
                  <c:v>15.79982234151967</c:v>
                </c:pt>
                <c:pt idx="139">
                  <c:v>15.72530468920233</c:v>
                </c:pt>
                <c:pt idx="140">
                  <c:v>15.650662140202884</c:v>
                </c:pt>
                <c:pt idx="141">
                  <c:v>15.575912276260105</c:v>
                </c:pt>
                <c:pt idx="142">
                  <c:v>15.50107218792451</c:v>
                </c:pt>
                <c:pt idx="143">
                  <c:v>15.426158485701775</c:v>
                </c:pt>
                <c:pt idx="144">
                  <c:v>15.351187310958711</c:v>
                </c:pt>
                <c:pt idx="145">
                  <c:v>15.276174346596804</c:v>
                </c:pt>
                <c:pt idx="146">
                  <c:v>15.20113482749816</c:v>
                </c:pt>
                <c:pt idx="147">
                  <c:v>15.126083550748719</c:v>
                </c:pt>
                <c:pt idx="148">
                  <c:v>15.051034885643267</c:v>
                </c:pt>
                <c:pt idx="149">
                  <c:v>14.97600278347703</c:v>
                </c:pt>
                <c:pt idx="150">
                  <c:v>14.90100078712817</c:v>
                </c:pt>
                <c:pt idx="151">
                  <c:v>14.826042040435604</c:v>
                </c:pt>
                <c:pt idx="152">
                  <c:v>14.751139297376538</c:v>
                </c:pt>
                <c:pt idx="153">
                  <c:v>14.676304931047762</c:v>
                </c:pt>
                <c:pt idx="154">
                  <c:v>14.601550942454956</c:v>
                </c:pt>
                <c:pt idx="155">
                  <c:v>14.52688896911399</c:v>
                </c:pt>
                <c:pt idx="156">
                  <c:v>14.452330293468144</c:v>
                </c:pt>
                <c:pt idx="157">
                  <c:v>14.37788585112509</c:v>
                </c:pt>
                <c:pt idx="158">
                  <c:v>14.303566238917515</c:v>
                </c:pt>
                <c:pt idx="159">
                  <c:v>14.229381722790958</c:v>
                </c:pt>
                <c:pt idx="160">
                  <c:v>14.155342245522579</c:v>
                </c:pt>
                <c:pt idx="161">
                  <c:v>14.081457434274327</c:v>
                </c:pt>
                <c:pt idx="162">
                  <c:v>14.007736607984057</c:v>
                </c:pt>
                <c:pt idx="163">
                  <c:v>13.934188784597925</c:v>
                </c:pt>
                <c:pt idx="164">
                  <c:v>13.860822688147426</c:v>
                </c:pt>
                <c:pt idx="165">
                  <c:v>13.787646755674325</c:v>
                </c:pt>
                <c:pt idx="166">
                  <c:v>13.714669144006647</c:v>
                </c:pt>
                <c:pt idx="167">
                  <c:v>13.641897736388865</c:v>
                </c:pt>
                <c:pt idx="168">
                  <c:v>13.56934014896936</c:v>
                </c:pt>
                <c:pt idx="169">
                  <c:v>13.49700373714809</c:v>
                </c:pt>
                <c:pt idx="170">
                  <c:v>13.424895601787448</c:v>
                </c:pt>
                <c:pt idx="171">
                  <c:v>13.353022595289158</c:v>
                </c:pt>
                <c:pt idx="172">
                  <c:v>13.281391327539971</c:v>
                </c:pt>
                <c:pt idx="173">
                  <c:v>13.210008171729038</c:v>
                </c:pt>
                <c:pt idx="174">
                  <c:v>13.138879270039432</c:v>
                </c:pt>
                <c:pt idx="175">
                  <c:v>13.068010539216731</c:v>
                </c:pt>
                <c:pt idx="176">
                  <c:v>12.997407676016955</c:v>
                </c:pt>
                <c:pt idx="177">
                  <c:v>12.927076162536622</c:v>
                </c:pt>
                <c:pt idx="178">
                  <c:v>12.857021271427216</c:v>
                </c:pt>
                <c:pt idx="179">
                  <c:v>12.787248070996617</c:v>
                </c:pt>
                <c:pt idx="180">
                  <c:v>12.717761430199765</c:v>
                </c:pt>
                <c:pt idx="181">
                  <c:v>12.648566023520948</c:v>
                </c:pt>
                <c:pt idx="182">
                  <c:v>12.579666335749945</c:v>
                </c:pt>
                <c:pt idx="183">
                  <c:v>12.511066666654253</c:v>
                </c:pt>
                <c:pt idx="184">
                  <c:v>12.442771135549593</c:v>
                </c:pt>
                <c:pt idx="185">
                  <c:v>12.374783685770829</c:v>
                </c:pt>
                <c:pt idx="186">
                  <c:v>12.307108089045325</c:v>
                </c:pt>
                <c:pt idx="187">
                  <c:v>12.239747949770898</c:v>
                </c:pt>
                <c:pt idx="188">
                  <c:v>12.172706709200249</c:v>
                </c:pt>
                <c:pt idx="189">
                  <c:v>12.105987649533926</c:v>
                </c:pt>
                <c:pt idx="190">
                  <c:v>12.039593897923661</c:v>
                </c:pt>
                <c:pt idx="191">
                  <c:v>11.97352843038804</c:v>
                </c:pt>
                <c:pt idx="192">
                  <c:v>11.90779407564226</c:v>
                </c:pt>
                <c:pt idx="193">
                  <c:v>11.842393518843828</c:v>
                </c:pt>
                <c:pt idx="194">
                  <c:v>11.777329305255984</c:v>
                </c:pt>
                <c:pt idx="195">
                  <c:v>11.712603843830498</c:v>
                </c:pt>
                <c:pt idx="196">
                  <c:v>11.648219410711617</c:v>
                </c:pt>
                <c:pt idx="197">
                  <c:v>11.584178152662744</c:v>
                </c:pt>
                <c:pt idx="198">
                  <c:v>11.520482090417556</c:v>
                </c:pt>
                <c:pt idx="199">
                  <c:v>11.457133121957028</c:v>
                </c:pt>
                <c:pt idx="200">
                  <c:v>11.394133025714085</c:v>
                </c:pt>
                <c:pt idx="201">
                  <c:v>11.331483463707192</c:v>
                </c:pt>
                <c:pt idx="202">
                  <c:v>11.269185984604599</c:v>
                </c:pt>
                <c:pt idx="203">
                  <c:v>11.207242026720508</c:v>
                </c:pt>
                <c:pt idx="204">
                  <c:v>11.145652920944732</c:v>
                </c:pt>
                <c:pt idx="205">
                  <c:v>11.084419893607135</c:v>
                </c:pt>
                <c:pt idx="206">
                  <c:v>11.023544069278337</c:v>
                </c:pt>
                <c:pt idx="207">
                  <c:v>10.963026473507895</c:v>
                </c:pt>
                <c:pt idx="208">
                  <c:v>10.902868035501413</c:v>
                </c:pt>
                <c:pt idx="209">
                  <c:v>10.843069590737752</c:v>
                </c:pt>
                <c:pt idx="210">
                  <c:v>10.783631883527674</c:v>
                </c:pt>
                <c:pt idx="211">
                  <c:v>10.724555569515104</c:v>
                </c:pt>
                <c:pt idx="212">
                  <c:v>10.665841218122287</c:v>
                </c:pt>
                <c:pt idx="213">
                  <c:v>10.607489314939919</c:v>
                </c:pt>
                <c:pt idx="214">
                  <c:v>10.549500264063523</c:v>
                </c:pt>
                <c:pt idx="215">
                  <c:v>10.491874390377143</c:v>
                </c:pt>
                <c:pt idx="216">
                  <c:v>10.434611941785441</c:v>
                </c:pt>
                <c:pt idx="217">
                  <c:v>10.377713091395377</c:v>
                </c:pt>
                <c:pt idx="218">
                  <c:v>10.321177939648429</c:v>
                </c:pt>
                <c:pt idx="219">
                  <c:v>10.265006516404526</c:v>
                </c:pt>
                <c:pt idx="220">
                  <c:v>10.209198782978538</c:v>
                </c:pt>
                <c:pt idx="221">
                  <c:v>10.153754634130525</c:v>
                </c:pt>
                <c:pt idx="222">
                  <c:v>10.098673900010562</c:v>
                </c:pt>
                <c:pt idx="223">
                  <c:v>10.043956348059194</c:v>
                </c:pt>
                <c:pt idx="224">
                  <c:v>9.9896016848644322</c:v>
                </c:pt>
                <c:pt idx="225">
                  <c:v>9.9356095579761892</c:v>
                </c:pt>
                <c:pt idx="226">
                  <c:v>9.8819795576791147</c:v>
                </c:pt>
                <c:pt idx="227">
                  <c:v>9.8287112187246386</c:v>
                </c:pt>
                <c:pt idx="228">
                  <c:v>9.7758040220231468</c:v>
                </c:pt>
                <c:pt idx="229">
                  <c:v>9.7232573962971074</c:v>
                </c:pt>
                <c:pt idx="230">
                  <c:v>9.6710707196959813</c:v>
                </c:pt>
                <c:pt idx="231">
                  <c:v>9.6192433213737409</c:v>
                </c:pt>
                <c:pt idx="232">
                  <c:v>9.5677744830297566</c:v>
                </c:pt>
                <c:pt idx="233">
                  <c:v>9.5166634404138897</c:v>
                </c:pt>
                <c:pt idx="234">
                  <c:v>9.465909384796495</c:v>
                </c:pt>
                <c:pt idx="235">
                  <c:v>9.4155114644040907</c:v>
                </c:pt>
                <c:pt idx="236">
                  <c:v>9.3654687858214913</c:v>
                </c:pt>
                <c:pt idx="237">
                  <c:v>9.3157804153610009</c:v>
                </c:pt>
                <c:pt idx="238">
                  <c:v>9.266445380399519</c:v>
                </c:pt>
                <c:pt idx="239">
                  <c:v>9.2174626706840481</c:v>
                </c:pt>
                <c:pt idx="240">
                  <c:v>9.1688312396065115</c:v>
                </c:pt>
                <c:pt idx="241">
                  <c:v>9.1205500054483366</c:v>
                </c:pt>
                <c:pt idx="242">
                  <c:v>9.0726178525955596</c:v>
                </c:pt>
                <c:pt idx="243">
                  <c:v>9.0250336327250462</c:v>
                </c:pt>
                <c:pt idx="244">
                  <c:v>8.9777961659624594</c:v>
                </c:pt>
                <c:pt idx="245">
                  <c:v>8.9309042420125753</c:v>
                </c:pt>
                <c:pt idx="246">
                  <c:v>8.8843566212625316</c:v>
                </c:pt>
                <c:pt idx="247">
                  <c:v>8.8381520358586076</c:v>
                </c:pt>
                <c:pt idx="248">
                  <c:v>8.7922891907570957</c:v>
                </c:pt>
                <c:pt idx="249">
                  <c:v>8.7467667647497898</c:v>
                </c:pt>
                <c:pt idx="250">
                  <c:v>8.7015834114647284</c:v>
                </c:pt>
                <c:pt idx="251">
                  <c:v>8.6567377603425975</c:v>
                </c:pt>
                <c:pt idx="252">
                  <c:v>8.6122284175894208</c:v>
                </c:pt>
                <c:pt idx="253">
                  <c:v>8.5680539671060281</c:v>
                </c:pt>
                <c:pt idx="254">
                  <c:v>8.5242129713947232</c:v>
                </c:pt>
                <c:pt idx="255">
                  <c:v>8.4807039724437985</c:v>
                </c:pt>
                <c:pt idx="256">
                  <c:v>8.4375254925901828</c:v>
                </c:pt>
                <c:pt idx="257">
                  <c:v>8.3946760353609005</c:v>
                </c:pt>
                <c:pt idx="258">
                  <c:v>8.3521540862936128</c:v>
                </c:pt>
                <c:pt idx="259">
                  <c:v>8.3099581137368403</c:v>
                </c:pt>
                <c:pt idx="260">
                  <c:v>8.2680865696302028</c:v>
                </c:pt>
                <c:pt idx="261">
                  <c:v>8.2265378902651882</c:v>
                </c:pt>
                <c:pt idx="262">
                  <c:v>8.1853104970268262</c:v>
                </c:pt>
                <c:pt idx="263">
                  <c:v>8.1444027971167046</c:v>
                </c:pt>
                <c:pt idx="264">
                  <c:v>8.1038131842577101</c:v>
                </c:pt>
                <c:pt idx="265">
                  <c:v>8.0635400393809373</c:v>
                </c:pt>
                <c:pt idx="266">
                  <c:v>8.0235817312951045</c:v>
                </c:pt>
                <c:pt idx="267">
                  <c:v>7.9839366173388946</c:v>
                </c:pt>
                <c:pt idx="268">
                  <c:v>7.9446030440165725</c:v>
                </c:pt>
                <c:pt idx="269">
                  <c:v>7.9055793476172713</c:v>
                </c:pt>
                <c:pt idx="270">
                  <c:v>7.8668638548182583</c:v>
                </c:pt>
                <c:pt idx="271">
                  <c:v>7.8284548832726166</c:v>
                </c:pt>
                <c:pt idx="272">
                  <c:v>7.7903507421815599</c:v>
                </c:pt>
                <c:pt idx="273">
                  <c:v>7.752549732851854</c:v>
                </c:pt>
                <c:pt idx="274">
                  <c:v>7.715050149238591</c:v>
                </c:pt>
                <c:pt idx="275">
                  <c:v>7.6778502784736187</c:v>
                </c:pt>
                <c:pt idx="276">
                  <c:v>7.6409484013800615</c:v>
                </c:pt>
                <c:pt idx="277">
                  <c:v>7.604342792973064</c:v>
                </c:pt>
                <c:pt idx="278">
                  <c:v>7.5680317229472545</c:v>
                </c:pt>
                <c:pt idx="279">
                  <c:v>7.5320134561510566</c:v>
                </c:pt>
                <c:pt idx="280">
                  <c:v>7.4962862530482308</c:v>
                </c:pt>
                <c:pt idx="281">
                  <c:v>7.4608483701669446</c:v>
                </c:pt>
                <c:pt idx="282">
                  <c:v>7.4256980605365586</c:v>
                </c:pt>
                <c:pt idx="283">
                  <c:v>7.3908335741125057</c:v>
                </c:pt>
                <c:pt idx="284">
                  <c:v>7.3562531581894524</c:v>
                </c:pt>
                <c:pt idx="285">
                  <c:v>7.3219550578030654</c:v>
                </c:pt>
                <c:pt idx="286">
                  <c:v>7.2879375161205759</c:v>
                </c:pt>
                <c:pt idx="287">
                  <c:v>7.2541987748204235</c:v>
                </c:pt>
                <c:pt idx="288">
                  <c:v>7.2207370744612822</c:v>
                </c:pt>
                <c:pt idx="289">
                  <c:v>7.1875506548405674</c:v>
                </c:pt>
                <c:pt idx="290">
                  <c:v>7.1546377553428204</c:v>
                </c:pt>
                <c:pt idx="291">
                  <c:v>7.1219966152780607</c:v>
                </c:pt>
                <c:pt idx="292">
                  <c:v>7.0896254742104619</c:v>
                </c:pt>
                <c:pt idx="293">
                  <c:v>7.0575225722774295</c:v>
                </c:pt>
                <c:pt idx="294">
                  <c:v>7.0256861504994488</c:v>
                </c:pt>
                <c:pt idx="295">
                  <c:v>6.9941144510807653</c:v>
                </c:pt>
                <c:pt idx="296">
                  <c:v>6.962805717701241</c:v>
                </c:pt>
                <c:pt idx="297">
                  <c:v>6.9317581957994747</c:v>
                </c:pt>
                <c:pt idx="298">
                  <c:v>6.9009701328474726</c:v>
                </c:pt>
                <c:pt idx="299">
                  <c:v>6.8704397786169915</c:v>
                </c:pt>
                <c:pt idx="300">
                  <c:v>6.8401653854378148</c:v>
                </c:pt>
                <c:pt idx="301">
                  <c:v>6.8101452084480885</c:v>
                </c:pt>
                <c:pt idx="302">
                  <c:v>6.7803775058369169</c:v>
                </c:pt>
                <c:pt idx="303">
                  <c:v>6.7508605390794409</c:v>
                </c:pt>
                <c:pt idx="304">
                  <c:v>6.7215925731644797</c:v>
                </c:pt>
                <c:pt idx="305">
                  <c:v>6.6925718768150144</c:v>
                </c:pt>
                <c:pt idx="306">
                  <c:v>6.6637967227015809</c:v>
                </c:pt>
                <c:pt idx="307">
                  <c:v>6.6352653876488352</c:v>
                </c:pt>
                <c:pt idx="308">
                  <c:v>6.6069761528353368</c:v>
                </c:pt>
                <c:pt idx="309">
                  <c:v>6.5789273039868368</c:v>
                </c:pt>
                <c:pt idx="310">
                  <c:v>6.5511171315631023</c:v>
                </c:pt>
                <c:pt idx="311">
                  <c:v>6.5235439309385219</c:v>
                </c:pt>
                <c:pt idx="312">
                  <c:v>6.4962060025765647</c:v>
                </c:pt>
                <c:pt idx="313">
                  <c:v>6.4691016521983009</c:v>
                </c:pt>
                <c:pt idx="314">
                  <c:v>6.4422291909450831</c:v>
                </c:pt>
                <c:pt idx="315">
                  <c:v>6.4155869355355462</c:v>
                </c:pt>
                <c:pt idx="316">
                  <c:v>6.3891732084170396</c:v>
                </c:pt>
                <c:pt idx="317">
                  <c:v>6.3629863379116491</c:v>
                </c:pt>
                <c:pt idx="318">
                  <c:v>6.3370246583569347</c:v>
                </c:pt>
                <c:pt idx="319">
                  <c:v>6.3112865102414766</c:v>
                </c:pt>
                <c:pt idx="320">
                  <c:v>6.2857702403354114</c:v>
                </c:pt>
                <c:pt idx="321">
                  <c:v>6.26047420181603</c:v>
                </c:pt>
                <c:pt idx="322">
                  <c:v>6.2353967543885638</c:v>
                </c:pt>
                <c:pt idx="323">
                  <c:v>6.2105362644023154</c:v>
                </c:pt>
                <c:pt idx="324">
                  <c:v>6.1858911049621907</c:v>
                </c:pt>
                <c:pt idx="325">
                  <c:v>6.1614596560357748</c:v>
                </c:pt>
                <c:pt idx="326">
                  <c:v>6.1372403045560739</c:v>
                </c:pt>
                <c:pt idx="327">
                  <c:v>6.1132314445199709</c:v>
                </c:pt>
                <c:pt idx="328">
                  <c:v>6.0894314770825959</c:v>
                </c:pt>
                <c:pt idx="329">
                  <c:v>6.0658388106476115</c:v>
                </c:pt>
                <c:pt idx="330">
                  <c:v>6.0424518609535687</c:v>
                </c:pt>
                <c:pt idx="331">
                  <c:v>6.0192690511564324</c:v>
                </c:pt>
                <c:pt idx="332">
                  <c:v>5.9962888119083555</c:v>
                </c:pt>
                <c:pt idx="333">
                  <c:v>5.9735095814327774</c:v>
                </c:pt>
                <c:pt idx="334">
                  <c:v>5.9509298055959983</c:v>
                </c:pt>
                <c:pt idx="335">
                  <c:v>5.9285479379752521</c:v>
                </c:pt>
                <c:pt idx="336">
                  <c:v>5.9063624399234023</c:v>
                </c:pt>
                <c:pt idx="337">
                  <c:v>5.8843717806303291</c:v>
                </c:pt>
                <c:pt idx="338">
                  <c:v>5.8625744371811352</c:v>
                </c:pt>
                <c:pt idx="339">
                  <c:v>5.8409688946111533</c:v>
                </c:pt>
                <c:pt idx="340">
                  <c:v>5.8195536459579698</c:v>
                </c:pt>
                <c:pt idx="341">
                  <c:v>5.7983271923104125</c:v>
                </c:pt>
                <c:pt idx="342">
                  <c:v>5.7772880428546882</c:v>
                </c:pt>
                <c:pt idx="343">
                  <c:v>5.7564347149176571</c:v>
                </c:pt>
                <c:pt idx="344">
                  <c:v>5.7357657340073818</c:v>
                </c:pt>
                <c:pt idx="345">
                  <c:v>5.7152796338509733</c:v>
                </c:pt>
                <c:pt idx="346">
                  <c:v>5.6949749564298591</c:v>
                </c:pt>
                <c:pt idx="347">
                  <c:v>5.6748502520124759</c:v>
                </c:pt>
                <c:pt idx="348">
                  <c:v>5.6549040791845195</c:v>
                </c:pt>
                <c:pt idx="349">
                  <c:v>5.6351350048767568</c:v>
                </c:pt>
                <c:pt idx="350">
                  <c:v>5.6155416043905308</c:v>
                </c:pt>
                <c:pt idx="351">
                  <c:v>5.5961224614209417</c:v>
                </c:pt>
                <c:pt idx="352">
                  <c:v>5.5768761680778347</c:v>
                </c:pt>
                <c:pt idx="353">
                  <c:v>5.5578013249046405</c:v>
                </c:pt>
                <c:pt idx="354">
                  <c:v>5.5388965408950677</c:v>
                </c:pt>
                <c:pt idx="355">
                  <c:v>5.5201604335078009</c:v>
                </c:pt>
                <c:pt idx="356">
                  <c:v>5.5015916286791926</c:v>
                </c:pt>
                <c:pt idx="357">
                  <c:v>5.4831887608340049</c:v>
                </c:pt>
                <c:pt idx="358">
                  <c:v>5.4649504728942944</c:v>
                </c:pt>
                <c:pt idx="359">
                  <c:v>5.4468754162864741</c:v>
                </c:pt>
                <c:pt idx="360">
                  <c:v>5.4289622509465731</c:v>
                </c:pt>
                <c:pt idx="361">
                  <c:v>5.4112096453237921</c:v>
                </c:pt>
                <c:pt idx="362">
                  <c:v>5.3936162763823798</c:v>
                </c:pt>
                <c:pt idx="363">
                  <c:v>5.3761808296018758</c:v>
                </c:pt>
                <c:pt idx="364">
                  <c:v>5.3589019989757745</c:v>
                </c:pt>
                <c:pt idx="365">
                  <c:v>5.3417784870086482</c:v>
                </c:pt>
                <c:pt idx="366">
                  <c:v>5.3248090047117804</c:v>
                </c:pt>
                <c:pt idx="367">
                  <c:v>5.3079922715973682</c:v>
                </c:pt>
                <c:pt idx="368">
                  <c:v>5.2913270156712837</c:v>
                </c:pt>
                <c:pt idx="369">
                  <c:v>5.2748119734245211</c:v>
                </c:pt>
                <c:pt idx="370">
                  <c:v>5.2584458898232533</c:v>
                </c:pt>
                <c:pt idx="371">
                  <c:v>5.2422275182976898</c:v>
                </c:pt>
                <c:pt idx="372">
                  <c:v>5.2261556207296129</c:v>
                </c:pt>
                <c:pt idx="373">
                  <c:v>5.2102289674387627</c:v>
                </c:pt>
                <c:pt idx="374">
                  <c:v>5.1944463371680243</c:v>
                </c:pt>
                <c:pt idx="375">
                  <c:v>5.1788065170674971</c:v>
                </c:pt>
                <c:pt idx="376">
                  <c:v>5.1633083026774527</c:v>
                </c:pt>
                <c:pt idx="377">
                  <c:v>5.1479504979102568</c:v>
                </c:pt>
                <c:pt idx="378">
                  <c:v>5.1327319150312345</c:v>
                </c:pt>
                <c:pt idx="379">
                  <c:v>5.1176513746385419</c:v>
                </c:pt>
                <c:pt idx="380">
                  <c:v>5.1027077056421151</c:v>
                </c:pt>
                <c:pt idx="381">
                  <c:v>5.0878997452416295</c:v>
                </c:pt>
                <c:pt idx="382">
                  <c:v>5.0732263389036083</c:v>
                </c:pt>
                <c:pt idx="383">
                  <c:v>5.0586863403376254</c:v>
                </c:pt>
                <c:pt idx="384">
                  <c:v>5.0442786114716904</c:v>
                </c:pt>
                <c:pt idx="385">
                  <c:v>5.0300020224268058</c:v>
                </c:pt>
                <c:pt idx="386">
                  <c:v>5.0158554514907685</c:v>
                </c:pt>
                <c:pt idx="387">
                  <c:v>5.001837785091154</c:v>
                </c:pt>
                <c:pt idx="388">
                  <c:v>4.9879479177676567</c:v>
                </c:pt>
                <c:pt idx="389">
                  <c:v>4.9741847521436391</c:v>
                </c:pt>
                <c:pt idx="390">
                  <c:v>4.960547198897074</c:v>
                </c:pt>
                <c:pt idx="391">
                  <c:v>4.9470341767307779</c:v>
                </c:pt>
                <c:pt idx="392">
                  <c:v>4.9336446123420581</c:v>
                </c:pt>
                <c:pt idx="393">
                  <c:v>4.920377440391726</c:v>
                </c:pt>
                <c:pt idx="394">
                  <c:v>4.9072316034725381</c:v>
                </c:pt>
                <c:pt idx="395">
                  <c:v>4.8942060520770774</c:v>
                </c:pt>
                <c:pt idx="396">
                  <c:v>4.8812997445650996</c:v>
                </c:pt>
                <c:pt idx="397">
                  <c:v>4.8685116471303518</c:v>
                </c:pt>
                <c:pt idx="398">
                  <c:v>4.8558407337668994</c:v>
                </c:pt>
                <c:pt idx="399">
                  <c:v>4.8432859862350037</c:v>
                </c:pt>
                <c:pt idx="400">
                  <c:v>4.8308463940264943</c:v>
                </c:pt>
                <c:pt idx="401">
                  <c:v>4.8185209543297454</c:v>
                </c:pt>
                <c:pt idx="402">
                  <c:v>4.8063086719942332</c:v>
                </c:pt>
                <c:pt idx="403">
                  <c:v>4.7942085594946731</c:v>
                </c:pt>
                <c:pt idx="404">
                  <c:v>4.7822196368947836</c:v>
                </c:pt>
                <c:pt idx="405">
                  <c:v>4.7703409318107139</c:v>
                </c:pt>
                <c:pt idx="406">
                  <c:v>4.7585714793740905</c:v>
                </c:pt>
                <c:pt idx="407">
                  <c:v>4.7469103221947515</c:v>
                </c:pt>
                <c:pt idx="408">
                  <c:v>4.7353565103231752</c:v>
                </c:pt>
                <c:pt idx="409">
                  <c:v>4.7239091012125938</c:v>
                </c:pt>
                <c:pt idx="410">
                  <c:v>4.7125671596808418</c:v>
                </c:pt>
                <c:pt idx="411">
                  <c:v>4.7013297578719451</c:v>
                </c:pt>
                <c:pt idx="412">
                  <c:v>4.6901959752174243</c:v>
                </c:pt>
                <c:pt idx="413">
                  <c:v>4.6791648983974037</c:v>
                </c:pt>
                <c:pt idx="414">
                  <c:v>4.66823562130147</c:v>
                </c:pt>
                <c:pt idx="415">
                  <c:v>4.6574072449893373</c:v>
                </c:pt>
                <c:pt idx="416">
                  <c:v>4.6466788776513024</c:v>
                </c:pt>
                <c:pt idx="417">
                  <c:v>4.6360496345685283</c:v>
                </c:pt>
                <c:pt idx="418">
                  <c:v>4.6255186380731512</c:v>
                </c:pt>
                <c:pt idx="419">
                  <c:v>4.6150850175082283</c:v>
                </c:pt>
                <c:pt idx="420">
                  <c:v>4.6047479091875587</c:v>
                </c:pt>
                <c:pt idx="421">
                  <c:v>4.5945064563553277</c:v>
                </c:pt>
                <c:pt idx="422">
                  <c:v>4.5843598091456741</c:v>
                </c:pt>
                <c:pt idx="423">
                  <c:v>4.5743071245421234</c:v>
                </c:pt>
                <c:pt idx="424">
                  <c:v>4.5643475663369149</c:v>
                </c:pt>
                <c:pt idx="425">
                  <c:v>4.5544803050902383</c:v>
                </c:pt>
                <c:pt idx="426">
                  <c:v>4.5447045180894099</c:v>
                </c:pt>
                <c:pt idx="427">
                  <c:v>4.5350193893079567</c:v>
                </c:pt>
                <c:pt idx="428">
                  <c:v>4.5254241093646366</c:v>
                </c:pt>
                <c:pt idx="429">
                  <c:v>4.5159178754824278</c:v>
                </c:pt>
                <c:pt idx="430">
                  <c:v>4.5064998914474543</c:v>
                </c:pt>
                <c:pt idx="431">
                  <c:v>4.4971693675678903</c:v>
                </c:pt>
                <c:pt idx="432">
                  <c:v>4.4879255206328237</c:v>
                </c:pt>
                <c:pt idx="433">
                  <c:v>4.4787675738711252</c:v>
                </c:pt>
                <c:pt idx="434">
                  <c:v>4.4696947569102861</c:v>
                </c:pt>
                <c:pt idx="435">
                  <c:v>4.4607063057352656</c:v>
                </c:pt>
                <c:pt idx="436">
                  <c:v>4.4518014626473397</c:v>
                </c:pt>
                <c:pt idx="437">
                  <c:v>4.442979476222976</c:v>
                </c:pt>
                <c:pt idx="438">
                  <c:v>4.4342396012727088</c:v>
                </c:pt>
                <c:pt idx="439">
                  <c:v>4.4255810988000563</c:v>
                </c:pt>
                <c:pt idx="440">
                  <c:v>4.4170032359604674</c:v>
                </c:pt>
                <c:pt idx="441">
                  <c:v>4.4085052860203131</c:v>
                </c:pt>
                <c:pt idx="442">
                  <c:v>4.4000865283159278</c:v>
                </c:pt>
                <c:pt idx="443">
                  <c:v>4.3917462482126952</c:v>
                </c:pt>
                <c:pt idx="444">
                  <c:v>4.3834837370641866</c:v>
                </c:pt>
                <c:pt idx="445">
                  <c:v>4.3752982921714043</c:v>
                </c:pt>
                <c:pt idx="446">
                  <c:v>4.3671892167420481</c:v>
                </c:pt>
                <c:pt idx="447">
                  <c:v>4.3591558198498817</c:v>
                </c:pt>
                <c:pt idx="448">
                  <c:v>4.3511974163941911</c:v>
                </c:pt>
                <c:pt idx="449">
                  <c:v>4.3433133270592981</c:v>
                </c:pt>
                <c:pt idx="450">
                  <c:v>4.3355028782742009</c:v>
                </c:pt>
                <c:pt idx="451">
                  <c:v>4.3277654021722958</c:v>
                </c:pt>
                <c:pt idx="452">
                  <c:v>4.3201002365511929</c:v>
                </c:pt>
                <c:pt idx="453">
                  <c:v>4.3125067248326436</c:v>
                </c:pt>
                <c:pt idx="454">
                  <c:v>4.3049842160226008</c:v>
                </c:pt>
                <c:pt idx="455">
                  <c:v>4.2975320646713477</c:v>
                </c:pt>
                <c:pt idx="456">
                  <c:v>4.2901496308337874</c:v>
                </c:pt>
                <c:pt idx="457">
                  <c:v>4.2828362800298372</c:v>
                </c:pt>
                <c:pt idx="458">
                  <c:v>4.275591383204949</c:v>
                </c:pt>
                <c:pt idx="459">
                  <c:v>4.2684143166907562</c:v>
                </c:pt>
                <c:pt idx="460">
                  <c:v>4.2613044621658771</c:v>
                </c:pt>
                <c:pt idx="461">
                  <c:v>4.2542612066168104</c:v>
                </c:pt>
                <c:pt idx="462">
                  <c:v>4.2472839422990356</c:v>
                </c:pt>
                <c:pt idx="463">
                  <c:v>4.2403720666981837</c:v>
                </c:pt>
                <c:pt idx="464">
                  <c:v>4.2335249824914118</c:v>
                </c:pt>
                <c:pt idx="465">
                  <c:v>4.2267420975088994</c:v>
                </c:pt>
                <c:pt idx="466">
                  <c:v>4.2200228246955103</c:v>
                </c:pt>
                <c:pt idx="467">
                  <c:v>4.2133665820725898</c:v>
                </c:pt>
                <c:pt idx="468">
                  <c:v>4.2067727926999421</c:v>
                </c:pt>
                <c:pt idx="469">
                  <c:v>4.2002408846379593</c:v>
                </c:pt>
                <c:pt idx="470">
                  <c:v>4.1937702909099075</c:v>
                </c:pt>
                <c:pt idx="471">
                  <c:v>4.1873604494643715</c:v>
                </c:pt>
                <c:pt idx="472">
                  <c:v>4.1810108031379078</c:v>
                </c:pt>
                <c:pt idx="473">
                  <c:v>4.1747207996177913</c:v>
                </c:pt>
                <c:pt idx="474">
                  <c:v>4.1684898914050246</c:v>
                </c:pt>
                <c:pt idx="475">
                  <c:v>4.1623175357774267</c:v>
                </c:pt>
                <c:pt idx="476">
                  <c:v>4.1562031947529858</c:v>
                </c:pt>
                <c:pt idx="477">
                  <c:v>4.1501463350533125</c:v>
                </c:pt>
                <c:pt idx="478">
                  <c:v>4.1441464280673213</c:v>
                </c:pt>
                <c:pt idx="479">
                  <c:v>4.1382029498150761</c:v>
                </c:pt>
                <c:pt idx="480">
                  <c:v>4.1323153809118098</c:v>
                </c:pt>
                <c:pt idx="481">
                  <c:v>4.1264832065321304</c:v>
                </c:pt>
                <c:pt idx="482">
                  <c:v>4.1207059163744271</c:v>
                </c:pt>
                <c:pt idx="483">
                  <c:v>4.1149830046254312</c:v>
                </c:pt>
                <c:pt idx="484">
                  <c:v>4.1093139699250036</c:v>
                </c:pt>
                <c:pt idx="485">
                  <c:v>4.1036983153310658</c:v>
                </c:pt>
                <c:pt idx="486">
                  <c:v>4.098135548284751</c:v>
                </c:pt>
                <c:pt idx="487">
                  <c:v>4.0926251805757454</c:v>
                </c:pt>
                <c:pt idx="488">
                  <c:v>4.0871667283077944</c:v>
                </c:pt>
                <c:pt idx="489">
                  <c:v>4.081759711864426</c:v>
                </c:pt>
                <c:pt idx="490">
                  <c:v>4.0764036558748638</c:v>
                </c:pt>
                <c:pt idx="491">
                  <c:v>4.0710980891801123</c:v>
                </c:pt>
                <c:pt idx="492">
                  <c:v>4.0658425447992679</c:v>
                </c:pt>
                <c:pt idx="493">
                  <c:v>4.060636559895995</c:v>
                </c:pt>
                <c:pt idx="494">
                  <c:v>4.0554796757452243</c:v>
                </c:pt>
                <c:pt idx="495">
                  <c:v>4.0503714377000177</c:v>
                </c:pt>
                <c:pt idx="496">
                  <c:v>4.0453113951586621</c:v>
                </c:pt>
                <c:pt idx="497">
                  <c:v>4.0402991015319314</c:v>
                </c:pt>
                <c:pt idx="498">
                  <c:v>4.035334114210559</c:v>
                </c:pt>
                <c:pt idx="499">
                  <c:v>4.0304159945329143</c:v>
                </c:pt>
                <c:pt idx="500">
                  <c:v>4.0255443077528623</c:v>
                </c:pt>
                <c:pt idx="501">
                  <c:v>4.0207186230078289</c:v>
                </c:pt>
                <c:pt idx="502">
                  <c:v>4.0159385132870717</c:v>
                </c:pt>
                <c:pt idx="503">
                  <c:v>4.0112035554001269</c:v>
                </c:pt>
                <c:pt idx="504">
                  <c:v>4.0065133299454843</c:v>
                </c:pt>
                <c:pt idx="505">
                  <c:v>4.0018674212794387</c:v>
                </c:pt>
                <c:pt idx="506">
                  <c:v>3.9972654174851514</c:v>
                </c:pt>
                <c:pt idx="507">
                  <c:v>3.9927069103419019</c:v>
                </c:pt>
                <c:pt idx="508">
                  <c:v>3.9881914952945516</c:v>
                </c:pt>
                <c:pt idx="509">
                  <c:v>3.9837187714231868</c:v>
                </c:pt>
                <c:pt idx="510">
                  <c:v>3.9792883414129814</c:v>
                </c:pt>
                <c:pt idx="511">
                  <c:v>3.9748998115242435</c:v>
                </c:pt>
                <c:pt idx="512">
                  <c:v>3.9705527915626657</c:v>
                </c:pt>
                <c:pt idx="513">
                  <c:v>3.9662468948497747</c:v>
                </c:pt>
                <c:pt idx="514">
                  <c:v>3.9619817381935754</c:v>
                </c:pt>
                <c:pt idx="515">
                  <c:v>3.9577569418593881</c:v>
                </c:pt>
                <c:pt idx="516">
                  <c:v>3.9535721295409019</c:v>
                </c:pt>
                <c:pt idx="517">
                  <c:v>3.9494269283314027</c:v>
                </c:pt>
                <c:pt idx="518">
                  <c:v>3.9453209686952109</c:v>
                </c:pt>
                <c:pt idx="519">
                  <c:v>3.9412538844393117</c:v>
                </c:pt>
                <c:pt idx="520">
                  <c:v>3.9372253126851819</c:v>
                </c:pt>
                <c:pt idx="521">
                  <c:v>3.933234893840809</c:v>
                </c:pt>
                <c:pt idx="522">
                  <c:v>3.9292822715729159</c:v>
                </c:pt>
                <c:pt idx="523">
                  <c:v>3.9253670927793682</c:v>
                </c:pt>
                <c:pt idx="524">
                  <c:v>3.9214890075617737</c:v>
                </c:pt>
                <c:pt idx="525">
                  <c:v>3.9176476691982951</c:v>
                </c:pt>
                <c:pt idx="526">
                  <c:v>3.9138427341166349</c:v>
                </c:pt>
                <c:pt idx="527">
                  <c:v>3.9100738618672239</c:v>
                </c:pt>
                <c:pt idx="528">
                  <c:v>3.9063407150965914</c:v>
                </c:pt>
                <c:pt idx="529">
                  <c:v>3.9026429595209415</c:v>
                </c:pt>
                <c:pt idx="530">
                  <c:v>3.8989802638999156</c:v>
                </c:pt>
                <c:pt idx="531">
                  <c:v>3.8953523000105283</c:v>
                </c:pt>
                <c:pt idx="532">
                  <c:v>3.891758742621318</c:v>
                </c:pt>
                <c:pt idx="533">
                  <c:v>3.8881992694666758</c:v>
                </c:pt>
                <c:pt idx="534">
                  <c:v>3.8846735612213541</c:v>
                </c:pt>
                <c:pt idx="535">
                  <c:v>3.8811813014751726</c:v>
                </c:pt>
                <c:pt idx="536">
                  <c:v>3.8777221767079078</c:v>
                </c:pt>
                <c:pt idx="537">
                  <c:v>3.8742958762643753</c:v>
                </c:pt>
                <c:pt idx="538">
                  <c:v>3.8709020923296933</c:v>
                </c:pt>
                <c:pt idx="539">
                  <c:v>3.8675405199047073</c:v>
                </c:pt>
                <c:pt idx="540">
                  <c:v>3.8642108567816504</c:v>
                </c:pt>
                <c:pt idx="541">
                  <c:v>3.8609128035199345</c:v>
                </c:pt>
                <c:pt idx="542">
                  <c:v>3.8576460634221599</c:v>
                </c:pt>
                <c:pt idx="543">
                  <c:v>3.8544103425102838</c:v>
                </c:pt>
                <c:pt idx="544">
                  <c:v>3.8512053495019738</c:v>
                </c:pt>
                <c:pt idx="545">
                  <c:v>3.8480307957871598</c:v>
                </c:pt>
                <c:pt idx="546">
                  <c:v>3.8448863954047408</c:v>
                </c:pt>
                <c:pt idx="547">
                  <c:v>3.8417718650194792</c:v>
                </c:pt>
                <c:pt idx="548">
                  <c:v>3.8386869238990742</c:v>
                </c:pt>
                <c:pt idx="549">
                  <c:v>3.8356312938914141</c:v>
                </c:pt>
                <c:pt idx="550">
                  <c:v>3.8326046994019953</c:v>
                </c:pt>
                <c:pt idx="551">
                  <c:v>3.829606867371524</c:v>
                </c:pt>
                <c:pt idx="552">
                  <c:v>3.8266375272536868</c:v>
                </c:pt>
                <c:pt idx="553">
                  <c:v>3.8236964109930991</c:v>
                </c:pt>
                <c:pt idx="554">
                  <c:v>3.8207832530034262</c:v>
                </c:pt>
                <c:pt idx="555">
                  <c:v>3.8178977901456652</c:v>
                </c:pt>
                <c:pt idx="556">
                  <c:v>3.8150397617066045</c:v>
                </c:pt>
                <c:pt idx="557">
                  <c:v>3.8122089093774574</c:v>
                </c:pt>
                <c:pt idx="558">
                  <c:v>3.8094049772326679</c:v>
                </c:pt>
                <c:pt idx="559">
                  <c:v>3.8066277117088552</c:v>
                </c:pt>
                <c:pt idx="560">
                  <c:v>3.8038768615839587</c:v>
                </c:pt>
                <c:pt idx="561">
                  <c:v>3.8011521779565394</c:v>
                </c:pt>
                <c:pt idx="562">
                  <c:v>3.7984534142252282</c:v>
                </c:pt>
                <c:pt idx="563">
                  <c:v>3.7957803260683676</c:v>
                </c:pt>
                <c:pt idx="564">
                  <c:v>3.793132671423789</c:v>
                </c:pt>
                <c:pt idx="565">
                  <c:v>3.7905102104687658</c:v>
                </c:pt>
                <c:pt idx="566">
                  <c:v>3.7879127056001396</c:v>
                </c:pt>
                <c:pt idx="567">
                  <c:v>3.7853399214145718</c:v>
                </c:pt>
                <c:pt idx="568">
                  <c:v>3.7827916246889854</c:v>
                </c:pt>
                <c:pt idx="569">
                  <c:v>3.7802675843611548</c:v>
                </c:pt>
                <c:pt idx="570">
                  <c:v>3.7777675715104588</c:v>
                </c:pt>
                <c:pt idx="571">
                  <c:v>3.7752913593387678</c:v>
                </c:pt>
                <c:pt idx="572">
                  <c:v>3.7728387231515206</c:v>
                </c:pt>
                <c:pt idx="573">
                  <c:v>3.7704094403389221</c:v>
                </c:pt>
                <c:pt idx="574">
                  <c:v>3.7680032903573242</c:v>
                </c:pt>
                <c:pt idx="575">
                  <c:v>3.7656200547107304</c:v>
                </c:pt>
                <c:pt idx="576">
                  <c:v>3.7632595169324801</c:v>
                </c:pt>
                <c:pt idx="577">
                  <c:v>3.7609214625670639</c:v>
                </c:pt>
                <c:pt idx="578">
                  <c:v>3.7586056791520854</c:v>
                </c:pt>
                <c:pt idx="579">
                  <c:v>3.7563119562004035</c:v>
                </c:pt>
                <c:pt idx="580">
                  <c:v>3.7540400851823734</c:v>
                </c:pt>
                <c:pt idx="581">
                  <c:v>3.7517898595082793</c:v>
                </c:pt>
                <c:pt idx="582">
                  <c:v>3.7495610745108854</c:v>
                </c:pt>
                <c:pt idx="583">
                  <c:v>3.7473535274281429</c:v>
                </c:pt>
                <c:pt idx="584">
                  <c:v>3.7451670173860396</c:v>
                </c:pt>
                <c:pt idx="585">
                  <c:v>3.7430013453815909</c:v>
                </c:pt>
                <c:pt idx="586">
                  <c:v>3.7408563142659639</c:v>
                </c:pt>
                <c:pt idx="587">
                  <c:v>3.7387317287277675</c:v>
                </c:pt>
                <c:pt idx="588">
                  <c:v>3.7366273952764599</c:v>
                </c:pt>
                <c:pt idx="589">
                  <c:v>3.7345431222258951</c:v>
                </c:pt>
                <c:pt idx="590">
                  <c:v>3.7324787196780229</c:v>
                </c:pt>
                <c:pt idx="591">
                  <c:v>3.7304339995067135</c:v>
                </c:pt>
                <c:pt idx="592">
                  <c:v>3.7284087753417277</c:v>
                </c:pt>
                <c:pt idx="593">
                  <c:v>3.7264028625528107</c:v>
                </c:pt>
                <c:pt idx="594">
                  <c:v>3.7244160782339275</c:v>
                </c:pt>
                <c:pt idx="595">
                  <c:v>3.7224482411876352</c:v>
                </c:pt>
                <c:pt idx="596">
                  <c:v>3.7204991719095801</c:v>
                </c:pt>
                <c:pt idx="597">
                  <c:v>3.7185686925731281</c:v>
                </c:pt>
                <c:pt idx="598">
                  <c:v>3.7166566270141379</c:v>
                </c:pt>
                <c:pt idx="599">
                  <c:v>3.7147628007158335</c:v>
                </c:pt>
              </c:numCache>
            </c:numRef>
          </c:yVal>
          <c:smooth val="0"/>
          <c:extLst>
            <c:ext xmlns:c16="http://schemas.microsoft.com/office/drawing/2014/chart" uri="{C3380CC4-5D6E-409C-BE32-E72D297353CC}">
              <c16:uniqueId val="{00000000-764A-4AD1-B67F-AEFCEBE43D52}"/>
            </c:ext>
          </c:extLst>
        </c:ser>
        <c:dLbls>
          <c:showLegendKey val="0"/>
          <c:showVal val="0"/>
          <c:showCatName val="0"/>
          <c:showSerName val="0"/>
          <c:showPercent val="0"/>
          <c:showBubbleSize val="0"/>
        </c:dLbls>
        <c:axId val="-2060469088"/>
        <c:axId val="-2054790304"/>
      </c:scatterChart>
      <c:valAx>
        <c:axId val="-2060469088"/>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r>
                  <a:rPr lang="fr-FR" sz="1200" b="1"/>
                  <a:t>Time (s)</a:t>
                </a:r>
              </a:p>
            </c:rich>
          </c:tx>
          <c:layout>
            <c:manualLayout>
              <c:xMode val="edge"/>
              <c:yMode val="edge"/>
              <c:x val="0.86673550330303295"/>
              <c:y val="0.889265507309971"/>
            </c:manualLayout>
          </c:layout>
          <c:overlay val="0"/>
          <c:spPr>
            <a:noFill/>
            <a:ln>
              <a:no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fr-FR"/>
            </a:p>
          </c:txPr>
        </c:title>
        <c:numFmt formatCode="General"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fr-FR"/>
          </a:p>
        </c:txPr>
        <c:crossAx val="-2054790304"/>
        <c:crosses val="autoZero"/>
        <c:crossBetween val="midCat"/>
      </c:valAx>
      <c:valAx>
        <c:axId val="-205479030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r>
                  <a:rPr lang="fr-FR" sz="1200" b="1"/>
                  <a:t>Power (W/kg)</a:t>
                </a:r>
              </a:p>
            </c:rich>
          </c:tx>
          <c:layout>
            <c:manualLayout>
              <c:xMode val="edge"/>
              <c:yMode val="edge"/>
              <c:x val="4.8706244958222301E-3"/>
              <c:y val="1.9317859956206499E-2"/>
            </c:manualLayout>
          </c:layout>
          <c:overlay val="0"/>
          <c:spPr>
            <a:noFill/>
            <a:ln>
              <a:noFill/>
            </a:ln>
            <a:effectLst/>
          </c:spPr>
          <c:txPr>
            <a:bodyPr rot="-54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fr-FR"/>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fr-FR"/>
          </a:p>
        </c:txPr>
        <c:crossAx val="-2060469088"/>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rgbClr val="FF0000"/>
                </a:solidFill>
                <a:latin typeface="+mn-lt"/>
                <a:ea typeface="+mn-ea"/>
                <a:cs typeface="+mn-cs"/>
              </a:defRPr>
            </a:pPr>
            <a:r>
              <a:rPr lang="is-IS">
                <a:solidFill>
                  <a:srgbClr val="FF0000"/>
                </a:solidFill>
              </a:rPr>
              <a:t>FORCE-VELOCITY-POWER</a:t>
            </a:r>
          </a:p>
        </c:rich>
      </c:tx>
      <c:layout>
        <c:manualLayout>
          <c:xMode val="edge"/>
          <c:yMode val="edge"/>
          <c:x val="0.360622375888834"/>
          <c:y val="2.2548634919845802E-2"/>
        </c:manualLayout>
      </c:layout>
      <c:overlay val="0"/>
      <c:spPr>
        <a:solidFill>
          <a:schemeClr val="bg1"/>
        </a:solidFill>
        <a:ln>
          <a:noFill/>
        </a:ln>
        <a:effectLst/>
      </c:spPr>
      <c:txPr>
        <a:bodyPr rot="0" spcFirstLastPara="1" vertOverflow="ellipsis" vert="horz" wrap="square" anchor="ctr" anchorCtr="1"/>
        <a:lstStyle/>
        <a:p>
          <a:pPr>
            <a:defRPr sz="1400" b="0" i="0" u="none" strike="noStrike" kern="1200" spc="0" baseline="0">
              <a:solidFill>
                <a:srgbClr val="FF0000"/>
              </a:solidFill>
              <a:latin typeface="+mn-lt"/>
              <a:ea typeface="+mn-ea"/>
              <a:cs typeface="+mn-cs"/>
            </a:defRPr>
          </a:pPr>
          <a:endParaRPr lang="fr-FR"/>
        </a:p>
      </c:txPr>
    </c:title>
    <c:autoTitleDeleted val="0"/>
    <c:plotArea>
      <c:layout>
        <c:manualLayout>
          <c:layoutTarget val="inner"/>
          <c:xMode val="edge"/>
          <c:yMode val="edge"/>
          <c:x val="8.2612286703121707E-2"/>
          <c:y val="1.3760980129779899E-2"/>
          <c:w val="0.83477542659375703"/>
          <c:h val="0.888279898197746"/>
        </c:manualLayout>
      </c:layout>
      <c:scatterChart>
        <c:scatterStyle val="lineMarker"/>
        <c:varyColors val="0"/>
        <c:ser>
          <c:idx val="1"/>
          <c:order val="0"/>
          <c:spPr>
            <a:ln w="25400" cap="rnd">
              <a:noFill/>
              <a:round/>
            </a:ln>
            <a:effectLst/>
          </c:spPr>
          <c:marker>
            <c:symbol val="circle"/>
            <c:size val="5"/>
            <c:spPr>
              <a:solidFill>
                <a:schemeClr val="accent2"/>
              </a:solidFill>
              <a:ln w="9525">
                <a:solidFill>
                  <a:schemeClr val="accent2"/>
                </a:solidFill>
              </a:ln>
              <a:effectLst/>
            </c:spPr>
          </c:marker>
          <c:xVal>
            <c:numRef>
              <c:f>'FROM SPLIT TIMES'!$H$3:$H$601</c:f>
              <c:numCache>
                <c:formatCode>0.00</c:formatCode>
                <c:ptCount val="599"/>
                <c:pt idx="0">
                  <c:v>0.16742528539002796</c:v>
                </c:pt>
                <c:pt idx="1">
                  <c:v>0.24993450817701937</c:v>
                </c:pt>
                <c:pt idx="2">
                  <c:v>0.33165171105199415</c:v>
                </c:pt>
                <c:pt idx="3">
                  <c:v>0.41258449674734726</c:v>
                </c:pt>
                <c:pt idx="4">
                  <c:v>0.49274039501556727</c:v>
                </c:pt>
                <c:pt idx="5">
                  <c:v>0.57212686332978191</c:v>
                </c:pt>
                <c:pt idx="6">
                  <c:v>0.65075128757757905</c:v>
                </c:pt>
                <c:pt idx="7">
                  <c:v>0.72862098274816856</c:v>
                </c:pt>
                <c:pt idx="8">
                  <c:v>0.80574319361294955</c:v>
                </c:pt>
                <c:pt idx="9">
                  <c:v>0.88212509539953865</c:v>
                </c:pt>
                <c:pt idx="10">
                  <c:v>0.95777379445933841</c:v>
                </c:pt>
                <c:pt idx="11">
                  <c:v>1.032696328928687</c:v>
                </c:pt>
                <c:pt idx="12">
                  <c:v>1.1068996693836681</c:v>
                </c:pt>
                <c:pt idx="13">
                  <c:v>1.1803907194886336</c:v>
                </c:pt>
                <c:pt idx="14">
                  <c:v>1.2531763166384977</c:v>
                </c:pt>
                <c:pt idx="15">
                  <c:v>1.3252632325948719</c:v>
                </c:pt>
                <c:pt idx="16">
                  <c:v>1.3966581741160884</c:v>
                </c:pt>
                <c:pt idx="17">
                  <c:v>1.4673677835811767</c:v>
                </c:pt>
                <c:pt idx="18">
                  <c:v>1.5373986396078545</c:v>
                </c:pt>
                <c:pt idx="19">
                  <c:v>1.6067572576645797</c:v>
                </c:pt>
                <c:pt idx="20">
                  <c:v>1.6754500906767316</c:v>
                </c:pt>
                <c:pt idx="21">
                  <c:v>1.7434835296269737</c:v>
                </c:pt>
                <c:pt idx="22">
                  <c:v>1.8108639041498531</c:v>
                </c:pt>
                <c:pt idx="23">
                  <c:v>1.8775974831206874</c:v>
                </c:pt>
                <c:pt idx="24">
                  <c:v>1.9436904752388078</c:v>
                </c:pt>
                <c:pt idx="25">
                  <c:v>2.0091490296051933</c:v>
                </c:pt>
                <c:pt idx="26">
                  <c:v>2.0739792362945697</c:v>
                </c:pt>
                <c:pt idx="27">
                  <c:v>2.1381871269220096</c:v>
                </c:pt>
                <c:pt idx="28">
                  <c:v>2.2017786752041015</c:v>
                </c:pt>
                <c:pt idx="29">
                  <c:v>2.2647597975147167</c:v>
                </c:pt>
                <c:pt idx="30">
                  <c:v>2.3271363534354639</c:v>
                </c:pt>
                <c:pt idx="31">
                  <c:v>2.3889141463008392</c:v>
                </c:pt>
                <c:pt idx="32">
                  <c:v>2.4500989237381559</c:v>
                </c:pt>
                <c:pt idx="33">
                  <c:v>2.5106963782022844</c:v>
                </c:pt>
                <c:pt idx="34">
                  <c:v>2.5707121475052643</c:v>
                </c:pt>
                <c:pt idx="35">
                  <c:v>2.6301518153408274</c:v>
                </c:pt>
                <c:pt idx="36">
                  <c:v>2.6890209118038908</c:v>
                </c:pt>
                <c:pt idx="37">
                  <c:v>2.7473249139050604</c:v>
                </c:pt>
                <c:pt idx="38">
                  <c:v>2.8050692460801949</c:v>
                </c:pt>
                <c:pt idx="39">
                  <c:v>2.86225928069508</c:v>
                </c:pt>
                <c:pt idx="40">
                  <c:v>2.9189003385452614</c:v>
                </c:pt>
                <c:pt idx="41">
                  <c:v>2.9749976893510683</c:v>
                </c:pt>
                <c:pt idx="42">
                  <c:v>3.0305565522479028</c:v>
                </c:pt>
                <c:pt idx="43">
                  <c:v>3.0855820962718044</c:v>
                </c:pt>
                <c:pt idx="44">
                  <c:v>3.1400794408403661</c:v>
                </c:pt>
                <c:pt idx="45">
                  <c:v>3.1940536562290331</c:v>
                </c:pt>
                <c:pt idx="46">
                  <c:v>3.2475097640428219</c:v>
                </c:pt>
                <c:pt idx="47">
                  <c:v>3.3004527376835155</c:v>
                </c:pt>
                <c:pt idx="48">
                  <c:v>3.3528875028123806</c:v>
                </c:pt>
                <c:pt idx="49">
                  <c:v>3.4048189378084279</c:v>
                </c:pt>
                <c:pt idx="50">
                  <c:v>3.4562518742222896</c:v>
                </c:pt>
                <c:pt idx="51">
                  <c:v>3.5071910972257321</c:v>
                </c:pt>
                <c:pt idx="52">
                  <c:v>3.5576413460568506</c:v>
                </c:pt>
                <c:pt idx="53">
                  <c:v>3.6076073144609957</c:v>
                </c:pt>
                <c:pt idx="54">
                  <c:v>3.6570936511274685</c:v>
                </c:pt>
                <c:pt idx="55">
                  <c:v>3.7061049601220191</c:v>
                </c:pt>
                <c:pt idx="56">
                  <c:v>3.7546458013151951</c:v>
                </c:pt>
                <c:pt idx="57">
                  <c:v>3.8027206908065803</c:v>
                </c:pt>
                <c:pt idx="58">
                  <c:v>3.8503341013449597</c:v>
                </c:pt>
                <c:pt idx="59">
                  <c:v>3.8974904627444458</c:v>
                </c:pt>
                <c:pt idx="60">
                  <c:v>3.9441941622966237</c:v>
                </c:pt>
                <c:pt idx="61">
                  <c:v>3.9904495451787301</c:v>
                </c:pt>
                <c:pt idx="62">
                  <c:v>4.0362609148579089</c:v>
                </c:pt>
                <c:pt idx="63">
                  <c:v>4.0816325334916037</c:v>
                </c:pt>
                <c:pt idx="64">
                  <c:v>4.1265686223240898</c:v>
                </c:pt>
                <c:pt idx="65">
                  <c:v>4.1710733620792082</c:v>
                </c:pt>
                <c:pt idx="66">
                  <c:v>4.2151508933493291</c:v>
                </c:pt>
                <c:pt idx="67">
                  <c:v>4.2588053169805784</c:v>
                </c:pt>
                <c:pt idx="68">
                  <c:v>4.3020406944543721</c:v>
                </c:pt>
                <c:pt idx="69">
                  <c:v>4.3448610482652796</c:v>
                </c:pt>
                <c:pt idx="70">
                  <c:v>4.3872703622952738</c:v>
                </c:pt>
                <c:pt idx="71">
                  <c:v>4.4292725821843684</c:v>
                </c:pt>
                <c:pt idx="72">
                  <c:v>4.4708716156977166</c:v>
                </c:pt>
                <c:pt idx="73">
                  <c:v>4.5120713330891782</c:v>
                </c:pt>
                <c:pt idx="74">
                  <c:v>4.5528755674613928</c:v>
                </c:pt>
                <c:pt idx="75">
                  <c:v>4.5932881151224025</c:v>
                </c:pt>
                <c:pt idx="76">
                  <c:v>4.633312735938854</c:v>
                </c:pt>
                <c:pt idx="77">
                  <c:v>4.6729531536857953</c:v>
                </c:pt>
                <c:pt idx="78">
                  <c:v>4.7122130563931366</c:v>
                </c:pt>
                <c:pt idx="79">
                  <c:v>4.7510960966887641</c:v>
                </c:pt>
                <c:pt idx="80">
                  <c:v>4.7896058921383773</c:v>
                </c:pt>
                <c:pt idx="81">
                  <c:v>4.8277460255820523</c:v>
                </c:pt>
                <c:pt idx="82">
                  <c:v>4.8655200454675827</c:v>
                </c:pt>
                <c:pt idx="83">
                  <c:v>4.902931466180612</c:v>
                </c:pt>
                <c:pt idx="84">
                  <c:v>4.9399837683716061</c:v>
                </c:pt>
                <c:pt idx="85">
                  <c:v>4.9766803992796795</c:v>
                </c:pt>
                <c:pt idx="86">
                  <c:v>5.0130247730533215</c:v>
                </c:pt>
                <c:pt idx="87">
                  <c:v>5.0490202710680343</c:v>
                </c:pt>
                <c:pt idx="88">
                  <c:v>5.0846702422409278</c:v>
                </c:pt>
                <c:pt idx="89">
                  <c:v>5.1199780033422897</c:v>
                </c:pt>
                <c:pt idx="90">
                  <c:v>5.1549468393041789</c:v>
                </c:pt>
                <c:pt idx="91">
                  <c:v>5.1895800035260331</c:v>
                </c:pt>
                <c:pt idx="92">
                  <c:v>5.2238807181773605</c:v>
                </c:pt>
                <c:pt idx="93">
                  <c:v>5.2578521744975273</c:v>
                </c:pt>
                <c:pt idx="94">
                  <c:v>5.2914975330926532</c:v>
                </c:pt>
                <c:pt idx="95">
                  <c:v>5.3248199242296668</c:v>
                </c:pt>
                <c:pt idx="96">
                  <c:v>5.35782244812754</c:v>
                </c:pt>
                <c:pt idx="97">
                  <c:v>5.3905081752457198</c:v>
                </c:pt>
                <c:pt idx="98">
                  <c:v>5.4228801465697956</c:v>
                </c:pt>
                <c:pt idx="99">
                  <c:v>5.4549413738944272</c:v>
                </c:pt>
                <c:pt idx="100">
                  <c:v>5.4866948401035494</c:v>
                </c:pt>
                <c:pt idx="101">
                  <c:v>5.5181434994478895</c:v>
                </c:pt>
                <c:pt idx="102">
                  <c:v>5.5492902778198294</c:v>
                </c:pt>
                <c:pt idx="103">
                  <c:v>5.5801380730256156</c:v>
                </c:pt>
                <c:pt idx="104">
                  <c:v>5.610689755054965</c:v>
                </c:pt>
                <c:pt idx="105">
                  <c:v>5.6409481663480801</c:v>
                </c:pt>
                <c:pt idx="106">
                  <c:v>5.6709161220601025</c:v>
                </c:pt>
                <c:pt idx="107">
                  <c:v>5.7005964103230236</c:v>
                </c:pt>
                <c:pt idx="108">
                  <c:v>5.7299917925050901</c:v>
                </c:pt>
                <c:pt idx="109">
                  <c:v>5.7591050034677078</c:v>
                </c:pt>
                <c:pt idx="110">
                  <c:v>5.7879387518198886</c:v>
                </c:pt>
                <c:pt idx="111">
                  <c:v>5.8164957201702521</c:v>
                </c:pt>
                <c:pt idx="112">
                  <c:v>5.844778565376604</c:v>
                </c:pt>
                <c:pt idx="113">
                  <c:v>5.8727899187931252</c:v>
                </c:pt>
                <c:pt idx="114">
                  <c:v>5.9005323865151871</c:v>
                </c:pt>
                <c:pt idx="115">
                  <c:v>5.9280085496218096</c:v>
                </c:pt>
                <c:pt idx="116">
                  <c:v>5.9552209644158065</c:v>
                </c:pt>
                <c:pt idx="117">
                  <c:v>5.9821721626616053</c:v>
                </c:pt>
                <c:pt idx="118">
                  <c:v>6.0088646518208018</c:v>
                </c:pt>
                <c:pt idx="119">
                  <c:v>6.0353009152854495</c:v>
                </c:pt>
                <c:pt idx="120">
                  <c:v>6.0614834126090997</c:v>
                </c:pt>
                <c:pt idx="121">
                  <c:v>6.0874145797356372</c:v>
                </c:pt>
                <c:pt idx="122">
                  <c:v>6.1130968292259107</c:v>
                </c:pt>
                <c:pt idx="123">
                  <c:v>6.1385325504821937</c:v>
                </c:pt>
                <c:pt idx="124">
                  <c:v>6.1637241099704818</c:v>
                </c:pt>
                <c:pt idx="125">
                  <c:v>6.1886738514406678</c:v>
                </c:pt>
                <c:pt idx="126">
                  <c:v>6.2133840961445967</c:v>
                </c:pt>
                <c:pt idx="127">
                  <c:v>6.2378571430520191</c:v>
                </c:pt>
                <c:pt idx="128">
                  <c:v>6.2620952690644964</c:v>
                </c:pt>
                <c:pt idx="129">
                  <c:v>6.2861007292272237</c:v>
                </c:pt>
                <c:pt idx="130">
                  <c:v>6.3098757569388431</c:v>
                </c:pt>
                <c:pt idx="131">
                  <c:v>6.3334225641592203</c:v>
                </c:pt>
                <c:pt idx="132">
                  <c:v>6.3567433416152506</c:v>
                </c:pt>
                <c:pt idx="133">
                  <c:v>6.3798402590046734</c:v>
                </c:pt>
                <c:pt idx="134">
                  <c:v>6.4027154651979323</c:v>
                </c:pt>
                <c:pt idx="135">
                  <c:v>6.4253710884381023</c:v>
                </c:pt>
                <c:pt idx="136">
                  <c:v>6.4478092365388973</c:v>
                </c:pt>
                <c:pt idx="137">
                  <c:v>6.4700319970807714</c:v>
                </c:pt>
                <c:pt idx="138">
                  <c:v>6.492041437605141</c:v>
                </c:pt>
                <c:pt idx="139">
                  <c:v>6.5138396058067469</c:v>
                </c:pt>
                <c:pt idx="140">
                  <c:v>6.5354285297241619</c:v>
                </c:pt>
                <c:pt idx="141">
                  <c:v>6.5568102179284766</c:v>
                </c:pt>
                <c:pt idx="142">
                  <c:v>6.5779866597101702</c:v>
                </c:pt>
                <c:pt idx="143">
                  <c:v>6.5989598252641848</c:v>
                </c:pt>
                <c:pt idx="144">
                  <c:v>6.6197316658732337</c:v>
                </c:pt>
                <c:pt idx="145">
                  <c:v>6.6403041140893366</c:v>
                </c:pt>
                <c:pt idx="146">
                  <c:v>6.6606790839136218</c:v>
                </c:pt>
                <c:pt idx="147">
                  <c:v>6.6808584709743988</c:v>
                </c:pt>
                <c:pt idx="148">
                  <c:v>6.7008441527035227</c:v>
                </c:pt>
                <c:pt idx="149">
                  <c:v>6.7206379885110623</c:v>
                </c:pt>
                <c:pt idx="150">
                  <c:v>6.7402418199582996</c:v>
                </c:pt>
                <c:pt idx="151">
                  <c:v>6.7596574709290573</c:v>
                </c:pt>
                <c:pt idx="152">
                  <c:v>6.7788867477993904</c:v>
                </c:pt>
                <c:pt idx="153">
                  <c:v>6.7979314396056463</c:v>
                </c:pt>
                <c:pt idx="154">
                  <c:v>6.8167933182109151</c:v>
                </c:pt>
                <c:pt idx="155">
                  <c:v>6.8354741384698698</c:v>
                </c:pt>
                <c:pt idx="156">
                  <c:v>6.8539756383920416</c:v>
                </c:pt>
                <c:pt idx="157">
                  <c:v>6.8722995393035138</c:v>
                </c:pt>
                <c:pt idx="158">
                  <c:v>6.8904475460070724</c:v>
                </c:pt>
                <c:pt idx="159">
                  <c:v>6.9084213469408127</c:v>
                </c:pt>
                <c:pt idx="160">
                  <c:v>6.9262226143352317</c:v>
                </c:pt>
                <c:pt idx="161">
                  <c:v>6.9438530043688003</c:v>
                </c:pt>
                <c:pt idx="162">
                  <c:v>6.9613141573220592</c:v>
                </c:pt>
                <c:pt idx="163">
                  <c:v>6.9786076977302161</c:v>
                </c:pt>
                <c:pt idx="164">
                  <c:v>6.9957352345342922</c:v>
                </c:pt>
                <c:pt idx="165">
                  <c:v>7.0126983612308136</c:v>
                </c:pt>
                <c:pt idx="166">
                  <c:v>7.0294986560200661</c:v>
                </c:pt>
                <c:pt idx="167">
                  <c:v>7.0461376819529242</c:v>
                </c:pt>
                <c:pt idx="168">
                  <c:v>7.0626169870762734</c:v>
                </c:pt>
                <c:pt idx="169">
                  <c:v>7.0789381045770412</c:v>
                </c:pt>
                <c:pt idx="170">
                  <c:v>7.0951025529248275</c:v>
                </c:pt>
                <c:pt idx="171">
                  <c:v>7.1111118360131975</c:v>
                </c:pt>
                <c:pt idx="172">
                  <c:v>7.126967443299578</c:v>
                </c:pt>
                <c:pt idx="173">
                  <c:v>7.1426708499438529</c:v>
                </c:pt>
                <c:pt idx="174">
                  <c:v>7.1582235169455926</c:v>
                </c:pt>
                <c:pt idx="175">
                  <c:v>7.1736268912799881</c:v>
                </c:pt>
                <c:pt idx="176">
                  <c:v>7.1888824060324721</c:v>
                </c:pt>
                <c:pt idx="177">
                  <c:v>7.20399148053205</c:v>
                </c:pt>
                <c:pt idx="178">
                  <c:v>7.2189555204833482</c:v>
                </c:pt>
                <c:pt idx="179">
                  <c:v>7.2337759180973986</c:v>
                </c:pt>
                <c:pt idx="180">
                  <c:v>7.248454052221164</c:v>
                </c:pt>
                <c:pt idx="181">
                  <c:v>7.2629912884658259</c:v>
                </c:pt>
                <c:pt idx="182">
                  <c:v>7.2773889793338293</c:v>
                </c:pt>
                <c:pt idx="183">
                  <c:v>7.2916484643447275</c:v>
                </c:pt>
                <c:pt idx="184">
                  <c:v>7.3057710701597927</c:v>
                </c:pt>
                <c:pt idx="185">
                  <c:v>7.3197581107054592</c:v>
                </c:pt>
                <c:pt idx="186">
                  <c:v>7.3336108872955537</c:v>
                </c:pt>
                <c:pt idx="187">
                  <c:v>7.3473306887523808</c:v>
                </c:pt>
                <c:pt idx="188">
                  <c:v>7.3609187915266148</c:v>
                </c:pt>
                <c:pt idx="189">
                  <c:v>7.3743764598160713</c:v>
                </c:pt>
                <c:pt idx="190">
                  <c:v>7.3877049456833142</c:v>
                </c:pt>
                <c:pt idx="191">
                  <c:v>7.4009054891721497</c:v>
                </c:pt>
                <c:pt idx="192">
                  <c:v>7.4139793184229941</c:v>
                </c:pt>
                <c:pt idx="193">
                  <c:v>7.4269276497871388</c:v>
                </c:pt>
                <c:pt idx="194">
                  <c:v>7.4397516879399159</c:v>
                </c:pt>
                <c:pt idx="195">
                  <c:v>7.4524526259927715</c:v>
                </c:pt>
                <c:pt idx="196">
                  <c:v>7.4650316456042782</c:v>
                </c:pt>
                <c:pt idx="197">
                  <c:v>7.4774899170900655</c:v>
                </c:pt>
                <c:pt idx="198">
                  <c:v>7.4898285995317107</c:v>
                </c:pt>
                <c:pt idx="199">
                  <c:v>7.5020488408845685</c:v>
                </c:pt>
                <c:pt idx="200">
                  <c:v>7.5141517780845799</c:v>
                </c:pt>
                <c:pt idx="201">
                  <c:v>7.5261385371540444</c:v>
                </c:pt>
                <c:pt idx="202">
                  <c:v>7.5380102333063839</c:v>
                </c:pt>
                <c:pt idx="203">
                  <c:v>7.5497679710498984</c:v>
                </c:pt>
                <c:pt idx="204">
                  <c:v>7.5614128442905315</c:v>
                </c:pt>
                <c:pt idx="205">
                  <c:v>7.5729459364336336</c:v>
                </c:pt>
                <c:pt idx="206">
                  <c:v>7.5843683204847689</c:v>
                </c:pt>
                <c:pt idx="207">
                  <c:v>7.5956810591495376</c:v>
                </c:pt>
                <c:pt idx="208">
                  <c:v>7.6068852049324533</c:v>
                </c:pt>
                <c:pt idx="209">
                  <c:v>7.6179818002348592</c:v>
                </c:pt>
                <c:pt idx="210">
                  <c:v>7.6289718774519146</c:v>
                </c:pt>
                <c:pt idx="211">
                  <c:v>7.6398564590686409</c:v>
                </c:pt>
                <c:pt idx="212">
                  <c:v>7.6506365577550577</c:v>
                </c:pt>
                <c:pt idx="213">
                  <c:v>7.6613131764603901</c:v>
                </c:pt>
                <c:pt idx="214">
                  <c:v>7.671887308506391</c:v>
                </c:pt>
                <c:pt idx="215">
                  <c:v>7.6823599376797436</c:v>
                </c:pt>
                <c:pt idx="216">
                  <c:v>7.6927320383236033</c:v>
                </c:pt>
                <c:pt idx="217">
                  <c:v>7.7030045754282366</c:v>
                </c:pt>
                <c:pt idx="218">
                  <c:v>7.7131785047208119</c:v>
                </c:pt>
                <c:pt idx="219">
                  <c:v>7.7232547727543048</c:v>
                </c:pt>
                <c:pt idx="220">
                  <c:v>7.7332343169955751</c:v>
                </c:pt>
                <c:pt idx="221">
                  <c:v>7.7431180659125776</c:v>
                </c:pt>
                <c:pt idx="222">
                  <c:v>7.7529069390607477</c:v>
                </c:pt>
                <c:pt idx="223">
                  <c:v>7.7626018471685541</c:v>
                </c:pt>
                <c:pt idx="224">
                  <c:v>7.77220369222223</c:v>
                </c:pt>
                <c:pt idx="225">
                  <c:v>7.7817133675496883</c:v>
                </c:pt>
                <c:pt idx="226">
                  <c:v>7.7911317579036412</c:v>
                </c:pt>
                <c:pt idx="227">
                  <c:v>7.8004597395439061</c:v>
                </c:pt>
                <c:pt idx="228">
                  <c:v>7.8096981803189385</c:v>
                </c:pt>
                <c:pt idx="229">
                  <c:v>7.8188479397465702</c:v>
                </c:pt>
                <c:pt idx="230">
                  <c:v>7.8279098690939737</c:v>
                </c:pt>
                <c:pt idx="231">
                  <c:v>7.8368848114568692</c:v>
                </c:pt>
                <c:pt idx="232">
                  <c:v>7.8457736018379549</c:v>
                </c:pt>
                <c:pt idx="233">
                  <c:v>7.8545770672246009</c:v>
                </c:pt>
                <c:pt idx="234">
                  <c:v>7.8632960266657843</c:v>
                </c:pt>
                <c:pt idx="235">
                  <c:v>7.8719312913482939</c:v>
                </c:pt>
                <c:pt idx="236">
                  <c:v>7.8804836646722007</c:v>
                </c:pt>
                <c:pt idx="237">
                  <c:v>7.8889539423256041</c:v>
                </c:pt>
                <c:pt idx="238">
                  <c:v>7.8973429123586545</c:v>
                </c:pt>
                <c:pt idx="239">
                  <c:v>7.9056513552568832</c:v>
                </c:pt>
                <c:pt idx="240">
                  <c:v>7.9138800440138048</c:v>
                </c:pt>
                <c:pt idx="241">
                  <c:v>7.9220297442028418</c:v>
                </c:pt>
                <c:pt idx="242">
                  <c:v>7.9301012140485465</c:v>
                </c:pt>
                <c:pt idx="243">
                  <c:v>7.9380952044971478</c:v>
                </c:pt>
                <c:pt idx="244">
                  <c:v>7.946012459286413</c:v>
                </c:pt>
                <c:pt idx="245">
                  <c:v>7.9538537150148496</c:v>
                </c:pt>
                <c:pt idx="246">
                  <c:v>7.9616197012102274</c:v>
                </c:pt>
                <c:pt idx="247">
                  <c:v>7.969311140397461</c:v>
                </c:pt>
                <c:pt idx="248">
                  <c:v>7.9769287481658209</c:v>
                </c:pt>
                <c:pt idx="249">
                  <c:v>7.9844732332355228</c:v>
                </c:pt>
                <c:pt idx="250">
                  <c:v>7.9919452975236531</c:v>
                </c:pt>
                <c:pt idx="251">
                  <c:v>7.9993456362094779</c:v>
                </c:pt>
                <c:pt idx="252">
                  <c:v>8.006674937799124</c:v>
                </c:pt>
                <c:pt idx="253">
                  <c:v>8.0139338841896279</c:v>
                </c:pt>
                <c:pt idx="254">
                  <c:v>8.0211231507323859</c:v>
                </c:pt>
                <c:pt idx="255">
                  <c:v>8.0282434062959762</c:v>
                </c:pt>
                <c:pt idx="256">
                  <c:v>8.0352953133284046</c:v>
                </c:pt>
                <c:pt idx="257">
                  <c:v>8.0422795279187191</c:v>
                </c:pt>
                <c:pt idx="258">
                  <c:v>8.0491966998580597</c:v>
                </c:pt>
                <c:pt idx="259">
                  <c:v>8.056047472700115</c:v>
                </c:pt>
                <c:pt idx="260">
                  <c:v>8.0628324838209906</c:v>
                </c:pt>
                <c:pt idx="261">
                  <c:v>8.0695523644785148</c:v>
                </c:pt>
                <c:pt idx="262">
                  <c:v>8.0762077398709611</c:v>
                </c:pt>
                <c:pt idx="263">
                  <c:v>8.0827992291952242</c:v>
                </c:pt>
                <c:pt idx="264">
                  <c:v>8.0893274457044217</c:v>
                </c:pt>
                <c:pt idx="265">
                  <c:v>8.0957929967649491</c:v>
                </c:pt>
                <c:pt idx="266">
                  <c:v>8.1021964839129943</c:v>
                </c:pt>
                <c:pt idx="267">
                  <c:v>8.1085385029104948</c:v>
                </c:pt>
                <c:pt idx="268">
                  <c:v>8.1148196438005691</c:v>
                </c:pt>
                <c:pt idx="269">
                  <c:v>8.1210404909624163</c:v>
                </c:pt>
                <c:pt idx="270">
                  <c:v>8.127201623165675</c:v>
                </c:pt>
                <c:pt idx="271">
                  <c:v>8.13330361362428</c:v>
                </c:pt>
                <c:pt idx="272">
                  <c:v>8.1393470300497928</c:v>
                </c:pt>
                <c:pt idx="273">
                  <c:v>8.1453324347042066</c:v>
                </c:pt>
                <c:pt idx="274">
                  <c:v>8.1512603844522786</c:v>
                </c:pt>
                <c:pt idx="275">
                  <c:v>8.1571314308133172</c:v>
                </c:pt>
                <c:pt idx="276">
                  <c:v>8.1629461200125117</c:v>
                </c:pt>
                <c:pt idx="277">
                  <c:v>8.1687049930317404</c:v>
                </c:pt>
                <c:pt idx="278">
                  <c:v>8.1744085856599042</c:v>
                </c:pt>
                <c:pt idx="279">
                  <c:v>8.1800574285427814</c:v>
                </c:pt>
                <c:pt idx="280">
                  <c:v>8.1856520472323862</c:v>
                </c:pt>
                <c:pt idx="281">
                  <c:v>8.1911929622358741</c:v>
                </c:pt>
                <c:pt idx="282">
                  <c:v>8.1966806890639621</c:v>
                </c:pt>
                <c:pt idx="283">
                  <c:v>8.2021157382788985</c:v>
                </c:pt>
                <c:pt idx="284">
                  <c:v>8.2074986155419545</c:v>
                </c:pt>
                <c:pt idx="285">
                  <c:v>8.2128298216604705</c:v>
                </c:pt>
                <c:pt idx="286">
                  <c:v>8.2181098526344609</c:v>
                </c:pt>
                <c:pt idx="287">
                  <c:v>8.2233391997027478</c:v>
                </c:pt>
                <c:pt idx="288">
                  <c:v>8.2285183493886684</c:v>
                </c:pt>
                <c:pt idx="289">
                  <c:v>8.2336477835453419</c:v>
                </c:pt>
                <c:pt idx="290">
                  <c:v>8.2387279794005011</c:v>
                </c:pt>
                <c:pt idx="291">
                  <c:v>8.2437594096008819</c:v>
                </c:pt>
                <c:pt idx="292">
                  <c:v>8.2487425422562151</c:v>
                </c:pt>
                <c:pt idx="293">
                  <c:v>8.2536778409827569</c:v>
                </c:pt>
                <c:pt idx="294">
                  <c:v>8.2585657649464412</c:v>
                </c:pt>
                <c:pt idx="295">
                  <c:v>8.2634067689055861</c:v>
                </c:pt>
                <c:pt idx="296">
                  <c:v>8.2682013032532105</c:v>
                </c:pt>
                <c:pt idx="297">
                  <c:v>8.2729498140589346</c:v>
                </c:pt>
                <c:pt idx="298">
                  <c:v>8.2776527431104778</c:v>
                </c:pt>
                <c:pt idx="299">
                  <c:v>8.2823105279547722</c:v>
                </c:pt>
                <c:pt idx="300">
                  <c:v>8.2869236019386552</c:v>
                </c:pt>
                <c:pt idx="301">
                  <c:v>8.2914923942492003</c:v>
                </c:pt>
                <c:pt idx="302">
                  <c:v>8.2960173299536404</c:v>
                </c:pt>
                <c:pt idx="303">
                  <c:v>8.3004988300389151</c:v>
                </c:pt>
                <c:pt idx="304">
                  <c:v>8.3049373114508427</c:v>
                </c:pt>
                <c:pt idx="305">
                  <c:v>8.309333187132907</c:v>
                </c:pt>
                <c:pt idx="306">
                  <c:v>8.3136868660646766</c:v>
                </c:pt>
                <c:pt idx="307">
                  <c:v>8.3179987532998556</c:v>
                </c:pt>
                <c:pt idx="308">
                  <c:v>8.3222692500039752</c:v>
                </c:pt>
                <c:pt idx="309">
                  <c:v>8.3264987534917037</c:v>
                </c:pt>
                <c:pt idx="310">
                  <c:v>8.3306876572638249</c:v>
                </c:pt>
                <c:pt idx="311">
                  <c:v>8.3348363510438386</c:v>
                </c:pt>
                <c:pt idx="312">
                  <c:v>8.3389452208142227</c:v>
                </c:pt>
                <c:pt idx="313">
                  <c:v>8.3430146488523498</c:v>
                </c:pt>
                <c:pt idx="314">
                  <c:v>8.3470450137660421</c:v>
                </c:pt>
                <c:pt idx="315">
                  <c:v>8.3510366905288045</c:v>
                </c:pt>
                <c:pt idx="316">
                  <c:v>8.3549900505147079</c:v>
                </c:pt>
                <c:pt idx="317">
                  <c:v>8.3589054615329363</c:v>
                </c:pt>
                <c:pt idx="318">
                  <c:v>8.362783287862019</c:v>
                </c:pt>
                <c:pt idx="319">
                  <c:v>8.3666238902837105</c:v>
                </c:pt>
                <c:pt idx="320">
                  <c:v>8.3704276261165607</c:v>
                </c:pt>
                <c:pt idx="321">
                  <c:v>8.3741948492491574</c:v>
                </c:pt>
                <c:pt idx="322">
                  <c:v>8.3779259101730563</c:v>
                </c:pt>
                <c:pt idx="323">
                  <c:v>8.381621156015381</c:v>
                </c:pt>
                <c:pt idx="324">
                  <c:v>8.3852809305711276</c:v>
                </c:pt>
                <c:pt idx="325">
                  <c:v>8.3889055743351424</c:v>
                </c:pt>
                <c:pt idx="326">
                  <c:v>8.3924954245338057</c:v>
                </c:pt>
                <c:pt idx="327">
                  <c:v>8.3960508151564071</c:v>
                </c:pt>
                <c:pt idx="328">
                  <c:v>8.3995720769862139</c:v>
                </c:pt>
                <c:pt idx="329">
                  <c:v>8.4030595376312505</c:v>
                </c:pt>
                <c:pt idx="330">
                  <c:v>8.4065135215547784</c:v>
                </c:pt>
                <c:pt idx="331">
                  <c:v>8.4099343501054786</c:v>
                </c:pt>
                <c:pt idx="332">
                  <c:v>8.4133223415473513</c:v>
                </c:pt>
                <c:pt idx="333">
                  <c:v>8.4166778110893326</c:v>
                </c:pt>
                <c:pt idx="334">
                  <c:v>8.420001070914612</c:v>
                </c:pt>
                <c:pt idx="335">
                  <c:v>8.4232924302096741</c:v>
                </c:pt>
                <c:pt idx="336">
                  <c:v>8.4265521951930822</c:v>
                </c:pt>
                <c:pt idx="337">
                  <c:v>8.4297806691439465</c:v>
                </c:pt>
                <c:pt idx="338">
                  <c:v>8.4329781524301541</c:v>
                </c:pt>
                <c:pt idx="339">
                  <c:v>8.4361449425363073</c:v>
                </c:pt>
                <c:pt idx="340">
                  <c:v>8.4392813340914081</c:v>
                </c:pt>
                <c:pt idx="341">
                  <c:v>8.4423876188962605</c:v>
                </c:pt>
                <c:pt idx="342">
                  <c:v>8.4454640859506291</c:v>
                </c:pt>
                <c:pt idx="343">
                  <c:v>8.4485110214801153</c:v>
                </c:pt>
                <c:pt idx="344">
                  <c:v>8.4515287089627957</c:v>
                </c:pt>
                <c:pt idx="345">
                  <c:v>8.454517429155592</c:v>
                </c:pt>
                <c:pt idx="346">
                  <c:v>8.4574774601203959</c:v>
                </c:pt>
                <c:pt idx="347">
                  <c:v>8.4604090772499294</c:v>
                </c:pt>
                <c:pt idx="348">
                  <c:v>8.4633125532933828</c:v>
                </c:pt>
                <c:pt idx="349">
                  <c:v>8.466188158381776</c:v>
                </c:pt>
                <c:pt idx="350">
                  <c:v>8.4690361600530917</c:v>
                </c:pt>
                <c:pt idx="351">
                  <c:v>8.4718568232771805</c:v>
                </c:pt>
                <c:pt idx="352">
                  <c:v>8.4746504104803915</c:v>
                </c:pt>
                <c:pt idx="353">
                  <c:v>8.4774171815700079</c:v>
                </c:pt>
                <c:pt idx="354">
                  <c:v>8.4801573939584163</c:v>
                </c:pt>
                <c:pt idx="355">
                  <c:v>8.482871302587057</c:v>
                </c:pt>
                <c:pt idx="356">
                  <c:v>8.4855591599501459</c:v>
                </c:pt>
                <c:pt idx="357">
                  <c:v>8.4882212161181645</c:v>
                </c:pt>
                <c:pt idx="358">
                  <c:v>8.4908577187611254</c:v>
                </c:pt>
                <c:pt idx="359">
                  <c:v>8.4934689131716148</c:v>
                </c:pt>
                <c:pt idx="360">
                  <c:v>8.4960550422876153</c:v>
                </c:pt>
                <c:pt idx="361">
                  <c:v>8.4986163467151048</c:v>
                </c:pt>
                <c:pt idx="362">
                  <c:v>8.5011530647504472</c:v>
                </c:pt>
                <c:pt idx="363">
                  <c:v>8.5036654324025562</c:v>
                </c:pt>
                <c:pt idx="364">
                  <c:v>8.5061536834148566</c:v>
                </c:pt>
                <c:pt idx="365">
                  <c:v>8.5086180492870316</c:v>
                </c:pt>
                <c:pt idx="366">
                  <c:v>8.5110587592965601</c:v>
                </c:pt>
                <c:pt idx="367">
                  <c:v>8.5134760405200502</c:v>
                </c:pt>
                <c:pt idx="368">
                  <c:v>8.5158701178543588</c:v>
                </c:pt>
                <c:pt idx="369">
                  <c:v>8.5182412140375234</c:v>
                </c:pt>
                <c:pt idx="370">
                  <c:v>8.5205895496694808</c:v>
                </c:pt>
                <c:pt idx="371">
                  <c:v>8.5229153432325901</c:v>
                </c:pt>
                <c:pt idx="372">
                  <c:v>8.525218811111964</c:v>
                </c:pt>
                <c:pt idx="373">
                  <c:v>8.5275001676155959</c:v>
                </c:pt>
                <c:pt idx="374">
                  <c:v>8.529759624994302</c:v>
                </c:pt>
                <c:pt idx="375">
                  <c:v>8.5319973934614683</c:v>
                </c:pt>
                <c:pt idx="376">
                  <c:v>8.5342136812126075</c:v>
                </c:pt>
                <c:pt idx="377">
                  <c:v>8.5364086944447219</c:v>
                </c:pt>
                <c:pt idx="378">
                  <c:v>8.5385826373755034</c:v>
                </c:pt>
                <c:pt idx="379">
                  <c:v>8.5407357122623182</c:v>
                </c:pt>
                <c:pt idx="380">
                  <c:v>8.5428681194210316</c:v>
                </c:pt>
                <c:pt idx="381">
                  <c:v>8.5449800572446435</c:v>
                </c:pt>
                <c:pt idx="382">
                  <c:v>8.5470717222217445</c:v>
                </c:pt>
                <c:pt idx="383">
                  <c:v>8.5491433089547986</c:v>
                </c:pt>
                <c:pt idx="384">
                  <c:v>8.5511950101782528</c:v>
                </c:pt>
                <c:pt idx="385">
                  <c:v>8.5532270167764537</c:v>
                </c:pt>
                <c:pt idx="386">
                  <c:v>8.5552395178014287</c:v>
                </c:pt>
                <c:pt idx="387">
                  <c:v>8.5572327004904523</c:v>
                </c:pt>
                <c:pt idx="388">
                  <c:v>8.5592067502834848</c:v>
                </c:pt>
                <c:pt idx="389">
                  <c:v>8.5611618508404117</c:v>
                </c:pt>
                <c:pt idx="390">
                  <c:v>8.5630981840581395</c:v>
                </c:pt>
                <c:pt idx="391">
                  <c:v>8.5650159300875153</c:v>
                </c:pt>
                <c:pt idx="392">
                  <c:v>8.5669152673500868</c:v>
                </c:pt>
                <c:pt idx="393">
                  <c:v>8.5687963725547043</c:v>
                </c:pt>
                <c:pt idx="394">
                  <c:v>8.5706594207139606</c:v>
                </c:pt>
                <c:pt idx="395">
                  <c:v>8.5725045851604715</c:v>
                </c:pt>
                <c:pt idx="396">
                  <c:v>8.5743320375630034</c:v>
                </c:pt>
                <c:pt idx="397">
                  <c:v>8.5761419479424497</c:v>
                </c:pt>
                <c:pt idx="398">
                  <c:v>8.5779344846876384</c:v>
                </c:pt>
                <c:pt idx="399">
                  <c:v>8.5797098145710073</c:v>
                </c:pt>
                <c:pt idx="400">
                  <c:v>8.5814681027641218</c:v>
                </c:pt>
                <c:pt idx="401">
                  <c:v>8.583209512853033</c:v>
                </c:pt>
                <c:pt idx="402">
                  <c:v>8.5849342068535002</c:v>
                </c:pt>
                <c:pt idx="403">
                  <c:v>8.5866423452260712</c:v>
                </c:pt>
                <c:pt idx="404">
                  <c:v>8.5883340868910025</c:v>
                </c:pt>
                <c:pt idx="405">
                  <c:v>8.590009589243051</c:v>
                </c:pt>
                <c:pt idx="406">
                  <c:v>8.5916690081661127</c:v>
                </c:pt>
                <c:pt idx="407">
                  <c:v>8.5933124980477285</c:v>
                </c:pt>
                <c:pt idx="408">
                  <c:v>8.5949402117934461</c:v>
                </c:pt>
                <c:pt idx="409">
                  <c:v>8.5965523008410525</c:v>
                </c:pt>
                <c:pt idx="410">
                  <c:v>8.5981489151746491</c:v>
                </c:pt>
                <c:pt idx="411">
                  <c:v>8.5997302033386216</c:v>
                </c:pt>
                <c:pt idx="412">
                  <c:v>8.6012963124514492</c:v>
                </c:pt>
                <c:pt idx="413">
                  <c:v>8.6028473882194003</c:v>
                </c:pt>
                <c:pt idx="414">
                  <c:v>8.6043835749500808</c:v>
                </c:pt>
                <c:pt idx="415">
                  <c:v>8.6059050155658632</c:v>
                </c:pt>
                <c:pt idx="416">
                  <c:v>8.6074118516171882</c:v>
                </c:pt>
                <c:pt idx="417">
                  <c:v>8.608904223295724</c:v>
                </c:pt>
                <c:pt idx="418">
                  <c:v>8.6103822694474221</c:v>
                </c:pt>
                <c:pt idx="419">
                  <c:v>8.611846127585423</c:v>
                </c:pt>
                <c:pt idx="420">
                  <c:v>8.6132959339028563</c:v>
                </c:pt>
                <c:pt idx="421">
                  <c:v>8.6147318232855135</c:v>
                </c:pt>
                <c:pt idx="422">
                  <c:v>8.6161539293243941</c:v>
                </c:pt>
                <c:pt idx="423">
                  <c:v>8.6175623843281315</c:v>
                </c:pt>
                <c:pt idx="424">
                  <c:v>8.6189573193353102</c:v>
                </c:pt>
                <c:pt idx="425">
                  <c:v>8.6203388641266532</c:v>
                </c:pt>
                <c:pt idx="426">
                  <c:v>8.6217071472370943</c:v>
                </c:pt>
                <c:pt idx="427">
                  <c:v>8.6230622959677383</c:v>
                </c:pt>
                <c:pt idx="428">
                  <c:v>8.6244044363977075</c:v>
                </c:pt>
                <c:pt idx="429">
                  <c:v>8.6257336933958708</c:v>
                </c:pt>
                <c:pt idx="430">
                  <c:v>8.6270501906324562</c:v>
                </c:pt>
                <c:pt idx="431">
                  <c:v>8.6283540505905609</c:v>
                </c:pt>
                <c:pt idx="432">
                  <c:v>8.6296453945775493</c:v>
                </c:pt>
                <c:pt idx="433">
                  <c:v>8.6309243427363338</c:v>
                </c:pt>
                <c:pt idx="434">
                  <c:v>8.6321910140565521</c:v>
                </c:pt>
                <c:pt idx="435">
                  <c:v>8.6334455263856462</c:v>
                </c:pt>
                <c:pt idx="436">
                  <c:v>8.6346879964398173</c:v>
                </c:pt>
                <c:pt idx="437">
                  <c:v>8.6359185398148899</c:v>
                </c:pt>
                <c:pt idx="438">
                  <c:v>8.6371372709970604</c:v>
                </c:pt>
                <c:pt idx="439">
                  <c:v>8.6383443033735556</c:v>
                </c:pt>
                <c:pt idx="440">
                  <c:v>8.6395397492431822</c:v>
                </c:pt>
                <c:pt idx="441">
                  <c:v>8.6407237198267701</c:v>
                </c:pt>
                <c:pt idx="442">
                  <c:v>8.6418963252775161</c:v>
                </c:pt>
                <c:pt idx="443">
                  <c:v>8.6430576746912458</c:v>
                </c:pt>
                <c:pt idx="444">
                  <c:v>8.6442078761165515</c:v>
                </c:pt>
                <c:pt idx="445">
                  <c:v>8.6453470365648499</c:v>
                </c:pt>
                <c:pt idx="446">
                  <c:v>8.6464752620203384</c:v>
                </c:pt>
                <c:pt idx="447">
                  <c:v>8.6475926574498505</c:v>
                </c:pt>
                <c:pt idx="448">
                  <c:v>8.6486993268126273</c:v>
                </c:pt>
                <c:pt idx="449">
                  <c:v>8.6497953730699919</c:v>
                </c:pt>
                <c:pt idx="450">
                  <c:v>8.6508808981949183</c:v>
                </c:pt>
                <c:pt idx="451">
                  <c:v>8.6519560031815246</c:v>
                </c:pt>
                <c:pt idx="452">
                  <c:v>8.6530207880544765</c:v>
                </c:pt>
                <c:pt idx="453">
                  <c:v>8.6540753518782783</c:v>
                </c:pt>
                <c:pt idx="454">
                  <c:v>8.6551197927665005</c:v>
                </c:pt>
                <c:pt idx="455">
                  <c:v>8.6561542078909053</c:v>
                </c:pt>
                <c:pt idx="456">
                  <c:v>8.6571786934904882</c:v>
                </c:pt>
                <c:pt idx="457">
                  <c:v>8.6581933448804254</c:v>
                </c:pt>
                <c:pt idx="458">
                  <c:v>8.6591982564609538</c:v>
                </c:pt>
                <c:pt idx="459">
                  <c:v>8.6601935217261374</c:v>
                </c:pt>
                <c:pt idx="460">
                  <c:v>8.6611792332725859</c:v>
                </c:pt>
                <c:pt idx="461">
                  <c:v>8.6621554828080498</c:v>
                </c:pt>
                <c:pt idx="462">
                  <c:v>8.6631223611599655</c:v>
                </c:pt>
                <c:pt idx="463">
                  <c:v>8.6640799582838994</c:v>
                </c:pt>
                <c:pt idx="464">
                  <c:v>8.6650283632719223</c:v>
                </c:pt>
                <c:pt idx="465">
                  <c:v>8.6659676643608918</c:v>
                </c:pt>
                <c:pt idx="466">
                  <c:v>8.666897948940667</c:v>
                </c:pt>
                <c:pt idx="467">
                  <c:v>8.6678193035622382</c:v>
                </c:pt>
                <c:pt idx="468">
                  <c:v>8.6687318139457759</c:v>
                </c:pt>
                <c:pt idx="469">
                  <c:v>8.6696355649886065</c:v>
                </c:pt>
                <c:pt idx="470">
                  <c:v>8.6705306407731193</c:v>
                </c:pt>
                <c:pt idx="471">
                  <c:v>8.6714171245745764</c:v>
                </c:pt>
                <c:pt idx="472">
                  <c:v>8.6722950988688705</c:v>
                </c:pt>
                <c:pt idx="473">
                  <c:v>8.6731646453401883</c:v>
                </c:pt>
                <c:pt idx="474">
                  <c:v>8.6740258448886252</c:v>
                </c:pt>
                <c:pt idx="475">
                  <c:v>8.6748787776376961</c:v>
                </c:pt>
                <c:pt idx="476">
                  <c:v>8.6757235229417997</c:v>
                </c:pt>
                <c:pt idx="477">
                  <c:v>8.6765601593935973</c:v>
                </c:pt>
                <c:pt idx="478">
                  <c:v>8.6773887648313277</c:v>
                </c:pt>
                <c:pt idx="479">
                  <c:v>8.6782094163460446</c:v>
                </c:pt>
                <c:pt idx="480">
                  <c:v>8.6790221902887961</c:v>
                </c:pt>
                <c:pt idx="481">
                  <c:v>8.6798271622777161</c:v>
                </c:pt>
                <c:pt idx="482">
                  <c:v>8.6806244072050767</c:v>
                </c:pt>
                <c:pt idx="483">
                  <c:v>8.6814139992442403</c:v>
                </c:pt>
                <c:pt idx="484">
                  <c:v>8.6821960118565666</c:v>
                </c:pt>
                <c:pt idx="485">
                  <c:v>8.6829705177982515</c:v>
                </c:pt>
                <c:pt idx="486">
                  <c:v>8.6837375891270892</c:v>
                </c:pt>
                <c:pt idx="487">
                  <c:v>8.6844972972091767</c:v>
                </c:pt>
                <c:pt idx="488">
                  <c:v>8.6852497127255628</c:v>
                </c:pt>
                <c:pt idx="489">
                  <c:v>8.6859949056788093</c:v>
                </c:pt>
                <c:pt idx="490">
                  <c:v>8.6867329453995161</c:v>
                </c:pt>
                <c:pt idx="491">
                  <c:v>8.6874639005527658</c:v>
                </c:pt>
                <c:pt idx="492">
                  <c:v>8.6881878391445149</c:v>
                </c:pt>
                <c:pt idx="493">
                  <c:v>8.6889048285279138</c:v>
                </c:pt>
                <c:pt idx="494">
                  <c:v>8.6896149354095868</c:v>
                </c:pt>
                <c:pt idx="495">
                  <c:v>8.690318225855826</c:v>
                </c:pt>
                <c:pt idx="496">
                  <c:v>8.6910147652987391</c:v>
                </c:pt>
                <c:pt idx="497">
                  <c:v>8.6917046185423441</c:v>
                </c:pt>
                <c:pt idx="498">
                  <c:v>8.6923878497685934</c:v>
                </c:pt>
                <c:pt idx="499">
                  <c:v>8.6930645225433452</c:v>
                </c:pt>
                <c:pt idx="500">
                  <c:v>8.6937346998222811</c:v>
                </c:pt>
                <c:pt idx="501">
                  <c:v>8.6943984439567554</c:v>
                </c:pt>
                <c:pt idx="502">
                  <c:v>8.6950558166996057</c:v>
                </c:pt>
                <c:pt idx="503">
                  <c:v>8.695706879210892</c:v>
                </c:pt>
                <c:pt idx="504">
                  <c:v>8.6963516920635886</c:v>
                </c:pt>
                <c:pt idx="505">
                  <c:v>8.6969903152492201</c:v>
                </c:pt>
                <c:pt idx="506">
                  <c:v>8.6976228081834428</c:v>
                </c:pt>
                <c:pt idx="507">
                  <c:v>8.6982492297115694</c:v>
                </c:pt>
                <c:pt idx="508">
                  <c:v>8.6988696381140507</c:v>
                </c:pt>
                <c:pt idx="509">
                  <c:v>8.6994840911118896</c:v>
                </c:pt>
                <c:pt idx="510">
                  <c:v>8.7000926458720187</c:v>
                </c:pt>
                <c:pt idx="511">
                  <c:v>8.700695359012613</c:v>
                </c:pt>
                <c:pt idx="512">
                  <c:v>8.7012922866083642</c:v>
                </c:pt>
                <c:pt idx="513">
                  <c:v>8.7018834841956867</c:v>
                </c:pt>
                <c:pt idx="514">
                  <c:v>8.702469006777898</c:v>
                </c:pt>
                <c:pt idx="515">
                  <c:v>8.7030489088303256</c:v>
                </c:pt>
                <c:pt idx="516">
                  <c:v>8.7036232443053816</c:v>
                </c:pt>
                <c:pt idx="517">
                  <c:v>8.7041920666375781</c:v>
                </c:pt>
                <c:pt idx="518">
                  <c:v>8.7047554287485021</c:v>
                </c:pt>
                <c:pt idx="519">
                  <c:v>8.7053133830517346</c:v>
                </c:pt>
                <c:pt idx="520">
                  <c:v>8.7058659814577322</c:v>
                </c:pt>
                <c:pt idx="521">
                  <c:v>8.7064132753786563</c:v>
                </c:pt>
                <c:pt idx="522">
                  <c:v>8.706955315733147</c:v>
                </c:pt>
                <c:pt idx="523">
                  <c:v>8.7074921529510743</c:v>
                </c:pt>
                <c:pt idx="524">
                  <c:v>8.7080238369782226</c:v>
                </c:pt>
                <c:pt idx="525">
                  <c:v>8.7085504172809376</c:v>
                </c:pt>
                <c:pt idx="526">
                  <c:v>8.7090719428507271</c:v>
                </c:pt>
                <c:pt idx="527">
                  <c:v>8.7095884622088224</c:v>
                </c:pt>
                <c:pt idx="528">
                  <c:v>8.7101000234106944</c:v>
                </c:pt>
                <c:pt idx="529">
                  <c:v>8.710606674050517</c:v>
                </c:pt>
                <c:pt idx="530">
                  <c:v>8.7111084612656011</c:v>
                </c:pt>
                <c:pt idx="531">
                  <c:v>8.7116054317407805</c:v>
                </c:pt>
                <c:pt idx="532">
                  <c:v>8.7120976317127532</c:v>
                </c:pt>
                <c:pt idx="533">
                  <c:v>8.7125851069743803</c:v>
                </c:pt>
                <c:pt idx="534">
                  <c:v>8.7130679028789508</c:v>
                </c:pt>
                <c:pt idx="535">
                  <c:v>8.7135460643443992</c:v>
                </c:pt>
                <c:pt idx="536">
                  <c:v>8.7140196358574915</c:v>
                </c:pt>
                <c:pt idx="537">
                  <c:v>8.7144886614779473</c:v>
                </c:pt>
                <c:pt idx="538">
                  <c:v>8.7149531848425585</c:v>
                </c:pt>
                <c:pt idx="539">
                  <c:v>8.7154132491692327</c:v>
                </c:pt>
                <c:pt idx="540">
                  <c:v>8.7158688972610285</c:v>
                </c:pt>
                <c:pt idx="541">
                  <c:v>8.7163201715101284</c:v>
                </c:pt>
                <c:pt idx="542">
                  <c:v>8.7167671139017813</c:v>
                </c:pt>
                <c:pt idx="543">
                  <c:v>8.7172097660182164</c:v>
                </c:pt>
                <c:pt idx="544">
                  <c:v>8.7176481690425085</c:v>
                </c:pt>
                <c:pt idx="545">
                  <c:v>8.7180823637624076</c:v>
                </c:pt>
                <c:pt idx="546">
                  <c:v>8.7185123905741353</c:v>
                </c:pt>
                <c:pt idx="547">
                  <c:v>8.7189382894861449</c:v>
                </c:pt>
                <c:pt idx="548">
                  <c:v>8.719360100122838</c:v>
                </c:pt>
                <c:pt idx="549">
                  <c:v>8.7197778617282591</c:v>
                </c:pt>
                <c:pt idx="550">
                  <c:v>8.7201916131697388</c:v>
                </c:pt>
                <c:pt idx="551">
                  <c:v>8.720601392941516</c:v>
                </c:pt>
                <c:pt idx="552">
                  <c:v>8.7210072391683173</c:v>
                </c:pt>
                <c:pt idx="553">
                  <c:v>8.7214091896089041</c:v>
                </c:pt>
                <c:pt idx="554">
                  <c:v>8.7218072816595811</c:v>
                </c:pt>
                <c:pt idx="555">
                  <c:v>8.7222015523576815</c:v>
                </c:pt>
                <c:pt idx="556">
                  <c:v>8.7225920383850148</c:v>
                </c:pt>
                <c:pt idx="557">
                  <c:v>8.7229787760712707</c:v>
                </c:pt>
                <c:pt idx="558">
                  <c:v>8.7233618013974059</c:v>
                </c:pt>
                <c:pt idx="559">
                  <c:v>8.7237411499989914</c:v>
                </c:pt>
                <c:pt idx="560">
                  <c:v>8.7241168571695216</c:v>
                </c:pt>
                <c:pt idx="561">
                  <c:v>8.7244889578637093</c:v>
                </c:pt>
                <c:pt idx="562">
                  <c:v>8.724857486700726</c:v>
                </c:pt>
                <c:pt idx="563">
                  <c:v>8.7252224779674279</c:v>
                </c:pt>
                <c:pt idx="564">
                  <c:v>8.725583965621551</c:v>
                </c:pt>
                <c:pt idx="565">
                  <c:v>8.7259419832948613</c:v>
                </c:pt>
                <c:pt idx="566">
                  <c:v>8.7262965642962875</c:v>
                </c:pt>
                <c:pt idx="567">
                  <c:v>8.7266477416150199</c:v>
                </c:pt>
                <c:pt idx="568">
                  <c:v>8.7269955479235843</c:v>
                </c:pt>
                <c:pt idx="569">
                  <c:v>8.7273400155808716</c:v>
                </c:pt>
                <c:pt idx="570">
                  <c:v>8.7276811766351603</c:v>
                </c:pt>
                <c:pt idx="571">
                  <c:v>8.7280190628270873</c:v>
                </c:pt>
                <c:pt idx="572">
                  <c:v>8.7283537055926068</c:v>
                </c:pt>
                <c:pt idx="573">
                  <c:v>8.7286851360659146</c:v>
                </c:pt>
                <c:pt idx="574">
                  <c:v>8.7290133850823448</c:v>
                </c:pt>
                <c:pt idx="575">
                  <c:v>8.7293384831812393</c:v>
                </c:pt>
                <c:pt idx="576">
                  <c:v>8.7296604606087804</c:v>
                </c:pt>
                <c:pt idx="577">
                  <c:v>8.7299793473208229</c:v>
                </c:pt>
                <c:pt idx="578">
                  <c:v>8.7302951729856613</c:v>
                </c:pt>
                <c:pt idx="579">
                  <c:v>8.7306079669868044</c:v>
                </c:pt>
                <c:pt idx="580">
                  <c:v>8.7309177584257025</c:v>
                </c:pt>
                <c:pt idx="581">
                  <c:v>8.731224576124454</c:v>
                </c:pt>
                <c:pt idx="582">
                  <c:v>8.7315284486284916</c:v>
                </c:pt>
                <c:pt idx="583">
                  <c:v>8.7318294042092379</c:v>
                </c:pt>
                <c:pt idx="584">
                  <c:v>8.7321274708667254</c:v>
                </c:pt>
                <c:pt idx="585">
                  <c:v>8.7324226763322166</c:v>
                </c:pt>
                <c:pt idx="586">
                  <c:v>8.7327150480707765</c:v>
                </c:pt>
                <c:pt idx="587">
                  <c:v>8.7330046132838248</c:v>
                </c:pt>
                <c:pt idx="588">
                  <c:v>8.7332913989116729</c:v>
                </c:pt>
                <c:pt idx="589">
                  <c:v>8.7335754316360248</c:v>
                </c:pt>
                <c:pt idx="590">
                  <c:v>8.7338567378824674</c:v>
                </c:pt>
                <c:pt idx="591">
                  <c:v>8.7341353438229206</c:v>
                </c:pt>
                <c:pt idx="592">
                  <c:v>8.7344112753780738</c:v>
                </c:pt>
                <c:pt idx="593">
                  <c:v>8.7346845582198025</c:v>
                </c:pt>
                <c:pt idx="594">
                  <c:v>8.7349552177735532</c:v>
                </c:pt>
                <c:pt idx="595">
                  <c:v>8.7352232792207065</c:v>
                </c:pt>
                <c:pt idx="596">
                  <c:v>8.7354887675009287</c:v>
                </c:pt>
                <c:pt idx="597">
                  <c:v>8.7357517073144777</c:v>
                </c:pt>
                <c:pt idx="598">
                  <c:v>8.7360121231245156</c:v>
                </c:pt>
              </c:numCache>
            </c:numRef>
          </c:xVal>
          <c:yVal>
            <c:numRef>
              <c:f>'FROM SPLIT TIMES'!$L$3:$L$601</c:f>
              <c:numCache>
                <c:formatCode>0.00</c:formatCode>
                <c:ptCount val="599"/>
                <c:pt idx="0">
                  <c:v>8.2909251224759934</c:v>
                </c:pt>
                <c:pt idx="1">
                  <c:v>8.2115206224661978</c:v>
                </c:pt>
                <c:pt idx="2">
                  <c:v>8.1329485181615073</c:v>
                </c:pt>
                <c:pt idx="3">
                  <c:v>8.0551994784106231</c:v>
                </c:pt>
                <c:pt idx="4">
                  <c:v>7.978264287251978</c:v>
                </c:pt>
                <c:pt idx="5">
                  <c:v>7.9021338423185368</c:v>
                </c:pt>
                <c:pt idx="6">
                  <c:v>7.8267991532672712</c:v>
                </c:pt>
                <c:pt idx="7">
                  <c:v>7.7522513402328705</c:v>
                </c:pt>
                <c:pt idx="8">
                  <c:v>7.6784816323053029</c:v>
                </c:pt>
                <c:pt idx="9">
                  <c:v>7.6054813660308147</c:v>
                </c:pt>
                <c:pt idx="10">
                  <c:v>7.5332419839359703</c:v>
                </c:pt>
                <c:pt idx="11">
                  <c:v>7.4617550330743647</c:v>
                </c:pt>
                <c:pt idx="12">
                  <c:v>7.3910121635956019</c:v>
                </c:pt>
                <c:pt idx="13">
                  <c:v>7.3210051273361882</c:v>
                </c:pt>
                <c:pt idx="14">
                  <c:v>7.251725776431968</c:v>
                </c:pt>
                <c:pt idx="15">
                  <c:v>7.1831660619517379</c:v>
                </c:pt>
                <c:pt idx="16">
                  <c:v>7.1153180325516825</c:v>
                </c:pt>
                <c:pt idx="17">
                  <c:v>7.0481738331503045</c:v>
                </c:pt>
                <c:pt idx="18">
                  <c:v>6.9817257036234759</c:v>
                </c:pt>
                <c:pt idx="19">
                  <c:v>6.9159659775193045</c:v>
                </c:pt>
                <c:pt idx="20">
                  <c:v>6.8508870807924804</c:v>
                </c:pt>
                <c:pt idx="21">
                  <c:v>6.7864815305577606</c:v>
                </c:pt>
                <c:pt idx="22">
                  <c:v>6.7227419338622845</c:v>
                </c:pt>
                <c:pt idx="23">
                  <c:v>6.6596609864764398</c:v>
                </c:pt>
                <c:pt idx="24">
                  <c:v>6.5972314717029059</c:v>
                </c:pt>
                <c:pt idx="25">
                  <c:v>6.5354462592036393</c:v>
                </c:pt>
                <c:pt idx="26">
                  <c:v>6.4742983038444635</c:v>
                </c:pt>
                <c:pt idx="27">
                  <c:v>6.4137806445569927</c:v>
                </c:pt>
                <c:pt idx="28">
                  <c:v>6.3538864032175892</c:v>
                </c:pt>
                <c:pt idx="29">
                  <c:v>6.2946087835431035</c:v>
                </c:pt>
                <c:pt idx="30">
                  <c:v>6.2359410700030686</c:v>
                </c:pt>
                <c:pt idx="31">
                  <c:v>6.1778766267481409</c:v>
                </c:pt>
                <c:pt idx="32">
                  <c:v>6.1204088965544683</c:v>
                </c:pt>
                <c:pt idx="33">
                  <c:v>6.0635313997837637</c:v>
                </c:pt>
                <c:pt idx="34">
                  <c:v>6.0072377333587896</c:v>
                </c:pt>
                <c:pt idx="35">
                  <c:v>5.9515215697540498</c:v>
                </c:pt>
                <c:pt idx="36">
                  <c:v>5.8963766560013822</c:v>
                </c:pt>
                <c:pt idx="37">
                  <c:v>5.8417968127102657</c:v>
                </c:pt>
                <c:pt idx="38">
                  <c:v>5.7877759331025525</c:v>
                </c:pt>
                <c:pt idx="39">
                  <c:v>5.7343079820614395</c:v>
                </c:pt>
                <c:pt idx="40">
                  <c:v>5.6813869951943925</c:v>
                </c:pt>
                <c:pt idx="41">
                  <c:v>5.6290070779098595</c:v>
                </c:pt>
                <c:pt idx="42">
                  <c:v>5.5771624045074866</c:v>
                </c:pt>
                <c:pt idx="43">
                  <c:v>5.5258472172816635</c:v>
                </c:pt>
                <c:pt idx="44">
                  <c:v>5.4750558256381678</c:v>
                </c:pt>
                <c:pt idx="45">
                  <c:v>5.4247826052236867</c:v>
                </c:pt>
                <c:pt idx="46">
                  <c:v>5.3750219970680275</c:v>
                </c:pt>
                <c:pt idx="47">
                  <c:v>5.3257685067387941</c:v>
                </c:pt>
                <c:pt idx="48">
                  <c:v>5.2770167035083437</c:v>
                </c:pt>
                <c:pt idx="49">
                  <c:v>5.2287612195328199</c:v>
                </c:pt>
                <c:pt idx="50">
                  <c:v>5.1809967490430582</c:v>
                </c:pt>
                <c:pt idx="51">
                  <c:v>5.1337180475471955</c:v>
                </c:pt>
                <c:pt idx="52">
                  <c:v>5.0869199310447817</c:v>
                </c:pt>
                <c:pt idx="53">
                  <c:v>5.040597275252213</c:v>
                </c:pt>
                <c:pt idx="54">
                  <c:v>4.994745014839288</c:v>
                </c:pt>
                <c:pt idx="55">
                  <c:v>4.9493581426767603</c:v>
                </c:pt>
                <c:pt idx="56">
                  <c:v>4.9044317090946414</c:v>
                </c:pt>
                <c:pt idx="57">
                  <c:v>4.8599608211511542</c:v>
                </c:pt>
                <c:pt idx="58">
                  <c:v>4.8159406419120963</c:v>
                </c:pt>
                <c:pt idx="59">
                  <c:v>4.7723663897405268</c:v>
                </c:pt>
                <c:pt idx="60">
                  <c:v>4.7292333375965345</c:v>
                </c:pt>
                <c:pt idx="61">
                  <c:v>4.6865368123469784</c:v>
                </c:pt>
                <c:pt idx="62">
                  <c:v>4.6442721940850467</c:v>
                </c:pt>
                <c:pt idx="63">
                  <c:v>4.6024349154594271</c:v>
                </c:pt>
                <c:pt idx="64">
                  <c:v>4.5610204610129985</c:v>
                </c:pt>
                <c:pt idx="65">
                  <c:v>4.5200243665308557</c:v>
                </c:pt>
                <c:pt idx="66">
                  <c:v>4.4794422183975353</c:v>
                </c:pt>
                <c:pt idx="67">
                  <c:v>4.4392696529632927</c:v>
                </c:pt>
                <c:pt idx="68">
                  <c:v>4.3995023559192923</c:v>
                </c:pt>
                <c:pt idx="69">
                  <c:v>4.3601360616815636</c:v>
                </c:pt>
                <c:pt idx="70">
                  <c:v>4.3211665527835992</c:v>
                </c:pt>
                <c:pt idx="71">
                  <c:v>4.2825896592774493</c:v>
                </c:pt>
                <c:pt idx="72">
                  <c:v>4.244401258143184</c:v>
                </c:pt>
                <c:pt idx="73">
                  <c:v>4.206597272706583</c:v>
                </c:pt>
                <c:pt idx="74">
                  <c:v>4.1691736720649519</c:v>
                </c:pt>
                <c:pt idx="75">
                  <c:v>4.1321264705209044</c:v>
                </c:pt>
                <c:pt idx="76">
                  <c:v>4.0954517270240149</c:v>
                </c:pt>
                <c:pt idx="77">
                  <c:v>4.0591455446201925</c:v>
                </c:pt>
                <c:pt idx="78">
                  <c:v>4.0232040699086946</c:v>
                </c:pt>
                <c:pt idx="79">
                  <c:v>3.9876234925066174</c:v>
                </c:pt>
                <c:pt idx="80">
                  <c:v>3.9524000445207887</c:v>
                </c:pt>
                <c:pt idx="81">
                  <c:v>3.9175300000269155</c:v>
                </c:pt>
                <c:pt idx="82">
                  <c:v>3.8830096745559057</c:v>
                </c:pt>
                <c:pt idx="83">
                  <c:v>3.8488354245872176</c:v>
                </c:pt>
                <c:pt idx="84">
                  <c:v>3.8150036470491737</c:v>
                </c:pt>
                <c:pt idx="85">
                  <c:v>3.7815107788260907</c:v>
                </c:pt>
                <c:pt idx="86">
                  <c:v>3.7483532962721418</c:v>
                </c:pt>
                <c:pt idx="87">
                  <c:v>3.7155277147318517</c:v>
                </c:pt>
                <c:pt idx="88">
                  <c:v>3.6830305880671168</c:v>
                </c:pt>
                <c:pt idx="89">
                  <c:v>3.6508585081906388</c:v>
                </c:pt>
                <c:pt idx="90">
                  <c:v>3.6190081046057077</c:v>
                </c:pt>
                <c:pt idx="91">
                  <c:v>3.5874760439521962</c:v>
                </c:pt>
                <c:pt idx="92">
                  <c:v>3.5562590295587104</c:v>
                </c:pt>
                <c:pt idx="93">
                  <c:v>3.5253538010007688</c:v>
                </c:pt>
                <c:pt idx="94">
                  <c:v>3.4947571336649457</c:v>
                </c:pt>
                <c:pt idx="95">
                  <c:v>3.4644658383188802</c:v>
                </c:pt>
                <c:pt idx="96">
                  <c:v>3.4344767606870485</c:v>
                </c:pt>
                <c:pt idx="97">
                  <c:v>3.4047867810322336</c:v>
                </c:pt>
                <c:pt idx="98">
                  <c:v>3.3753928137425997</c:v>
                </c:pt>
                <c:pt idx="99">
                  <c:v>3.3462918069242771</c:v>
                </c:pt>
                <c:pt idx="100">
                  <c:v>3.3174807419993915</c:v>
                </c:pt>
                <c:pt idx="101">
                  <c:v>3.288956633309442</c:v>
                </c:pt>
                <c:pt idx="102">
                  <c:v>3.2607165277239596</c:v>
                </c:pt>
                <c:pt idx="103">
                  <c:v>3.2327575042543533</c:v>
                </c:pt>
                <c:pt idx="104">
                  <c:v>3.2050766736728873</c:v>
                </c:pt>
                <c:pt idx="105">
                  <c:v>3.1776711781366869</c:v>
                </c:pt>
                <c:pt idx="106">
                  <c:v>3.1505381908167283</c:v>
                </c:pt>
                <c:pt idx="107">
                  <c:v>3.1236749155317032</c:v>
                </c:pt>
                <c:pt idx="108">
                  <c:v>3.0970785863867234</c:v>
                </c:pt>
                <c:pt idx="109">
                  <c:v>3.0707464674167619</c:v>
                </c:pt>
                <c:pt idx="110">
                  <c:v>3.044675852234787</c:v>
                </c:pt>
                <c:pt idx="111">
                  <c:v>3.0188640636844939</c:v>
                </c:pt>
                <c:pt idx="112">
                  <c:v>2.9933084534975927</c:v>
                </c:pt>
                <c:pt idx="113">
                  <c:v>2.9680064019555656</c:v>
                </c:pt>
                <c:pt idx="114">
                  <c:v>2.9429553175558349</c:v>
                </c:pt>
                <c:pt idx="115">
                  <c:v>2.9181526366822843</c:v>
                </c:pt>
                <c:pt idx="116">
                  <c:v>2.8935958232800538</c:v>
                </c:pt>
                <c:pt idx="117">
                  <c:v>2.8692823685345674</c:v>
                </c:pt>
                <c:pt idx="118">
                  <c:v>2.8452097905547022</c:v>
                </c:pt>
                <c:pt idx="119">
                  <c:v>2.8213756340600762</c:v>
                </c:pt>
                <c:pt idx="120">
                  <c:v>2.7977774700723601</c:v>
                </c:pt>
                <c:pt idx="121">
                  <c:v>2.7744128956105754</c:v>
                </c:pt>
                <c:pt idx="122">
                  <c:v>2.7512795333903144</c:v>
                </c:pt>
                <c:pt idx="123">
                  <c:v>2.728375031526824</c:v>
                </c:pt>
                <c:pt idx="124">
                  <c:v>2.7056970632419084</c:v>
                </c:pt>
                <c:pt idx="125">
                  <c:v>2.6832433265745723</c:v>
                </c:pt>
                <c:pt idx="126">
                  <c:v>2.6610115440953783</c:v>
                </c:pt>
                <c:pt idx="127">
                  <c:v>2.6389994626244473</c:v>
                </c:pt>
                <c:pt idx="128">
                  <c:v>2.6172048529530518</c:v>
                </c:pt>
                <c:pt idx="129">
                  <c:v>2.5956255095687624</c:v>
                </c:pt>
                <c:pt idx="130">
                  <c:v>2.5742592503840735</c:v>
                </c:pt>
                <c:pt idx="131">
                  <c:v>2.5531039164684888</c:v>
                </c:pt>
                <c:pt idx="132">
                  <c:v>2.5321573717839923</c:v>
                </c:pt>
                <c:pt idx="133">
                  <c:v>2.511417502923861</c:v>
                </c:pt>
                <c:pt idx="134">
                  <c:v>2.4908822188547899</c:v>
                </c:pt>
                <c:pt idx="135">
                  <c:v>2.4705494506622565</c:v>
                </c:pt>
                <c:pt idx="136">
                  <c:v>2.4504171512991002</c:v>
                </c:pt>
                <c:pt idx="137">
                  <c:v>2.4304832953372513</c:v>
                </c:pt>
                <c:pt idx="138">
                  <c:v>2.4107458787225919</c:v>
                </c:pt>
                <c:pt idx="139">
                  <c:v>2.3912029185328718</c:v>
                </c:pt>
                <c:pt idx="140">
                  <c:v>2.3718524527386666</c:v>
                </c:pt>
                <c:pt idx="141">
                  <c:v>2.3526925399673124</c:v>
                </c:pt>
                <c:pt idx="142">
                  <c:v>2.333721259269792</c:v>
                </c:pt>
                <c:pt idx="143">
                  <c:v>2.3149367098905218</c:v>
                </c:pt>
                <c:pt idx="144">
                  <c:v>2.2963370110399968</c:v>
                </c:pt>
                <c:pt idx="145">
                  <c:v>2.2779203016702705</c:v>
                </c:pt>
                <c:pt idx="146">
                  <c:v>2.2596847402531988</c:v>
                </c:pt>
                <c:pt idx="147">
                  <c:v>2.241628504561449</c:v>
                </c:pt>
                <c:pt idx="148">
                  <c:v>2.2237497914522026</c:v>
                </c:pt>
                <c:pt idx="149">
                  <c:v>2.206046816653529</c:v>
                </c:pt>
                <c:pt idx="150">
                  <c:v>2.1885178145533954</c:v>
                </c:pt>
                <c:pt idx="151">
                  <c:v>2.171161037991268</c:v>
                </c:pt>
                <c:pt idx="152">
                  <c:v>2.1539747580522737</c:v>
                </c:pt>
                <c:pt idx="153">
                  <c:v>2.1369572638638892</c:v>
                </c:pt>
                <c:pt idx="154">
                  <c:v>2.1201068623951174</c:v>
                </c:pt>
                <c:pt idx="155">
                  <c:v>2.1034218782581187</c:v>
                </c:pt>
                <c:pt idx="156">
                  <c:v>2.0869006535122678</c:v>
                </c:pt>
                <c:pt idx="157">
                  <c:v>2.0705415474705955</c:v>
                </c:pt>
                <c:pt idx="158">
                  <c:v>2.0543429365085903</c:v>
                </c:pt>
                <c:pt idx="159">
                  <c:v>2.0383032138753201</c:v>
                </c:pt>
                <c:pt idx="160">
                  <c:v>2.02242078950685</c:v>
                </c:pt>
                <c:pt idx="161">
                  <c:v>2.0066940898419192</c:v>
                </c:pt>
                <c:pt idx="162">
                  <c:v>1.9911215576398482</c:v>
                </c:pt>
                <c:pt idx="163">
                  <c:v>1.9757016518006509</c:v>
                </c:pt>
                <c:pt idx="164">
                  <c:v>1.96043284718731</c:v>
                </c:pt>
                <c:pt idx="165">
                  <c:v>1.9453136344501984</c:v>
                </c:pt>
                <c:pt idx="166">
                  <c:v>1.9303425198536128</c:v>
                </c:pt>
                <c:pt idx="167">
                  <c:v>1.91551802510439</c:v>
                </c:pt>
                <c:pt idx="168">
                  <c:v>1.9008386871825793</c:v>
                </c:pt>
                <c:pt idx="169">
                  <c:v>1.8863030581741449</c:v>
                </c:pt>
                <c:pt idx="170">
                  <c:v>1.8719097051056659</c:v>
                </c:pt>
                <c:pt idx="171">
                  <c:v>1.8576572097810164</c:v>
                </c:pt>
                <c:pt idx="172">
                  <c:v>1.8435441686199865</c:v>
                </c:pt>
                <c:pt idx="173">
                  <c:v>1.8295691924988333</c:v>
                </c:pt>
                <c:pt idx="174">
                  <c:v>1.8157309065927207</c:v>
                </c:pt>
                <c:pt idx="175">
                  <c:v>1.8020279502200383</c:v>
                </c:pt>
                <c:pt idx="176">
                  <c:v>1.7884589766885584</c:v>
                </c:pt>
                <c:pt idx="177">
                  <c:v>1.7750226531434232</c:v>
                </c:pt>
                <c:pt idx="178">
                  <c:v>1.7617176604169245</c:v>
                </c:pt>
                <c:pt idx="179">
                  <c:v>1.7485426928800591</c:v>
                </c:pt>
                <c:pt idx="180">
                  <c:v>1.7354964582958379</c:v>
                </c:pt>
                <c:pt idx="181">
                  <c:v>1.7225776776743165</c:v>
                </c:pt>
                <c:pt idx="182">
                  <c:v>1.7097850851293375</c:v>
                </c:pt>
                <c:pt idx="183">
                  <c:v>1.6971174277369532</c:v>
                </c:pt>
                <c:pt idx="184">
                  <c:v>1.6845734653955071</c:v>
                </c:pt>
                <c:pt idx="185">
                  <c:v>1.6721519706873569</c:v>
                </c:pt>
                <c:pt idx="186">
                  <c:v>1.6598517287422143</c:v>
                </c:pt>
                <c:pt idx="187">
                  <c:v>1.6476715371020809</c:v>
                </c:pt>
                <c:pt idx="188">
                  <c:v>1.6356102055877613</c:v>
                </c:pt>
                <c:pt idx="189">
                  <c:v>1.6236665561669303</c:v>
                </c:pt>
                <c:pt idx="190">
                  <c:v>1.6118394228237369</c:v>
                </c:pt>
                <c:pt idx="191">
                  <c:v>1.600127651429919</c:v>
                </c:pt>
                <c:pt idx="192">
                  <c:v>1.5885300996174219</c:v>
                </c:pt>
                <c:pt idx="193">
                  <c:v>1.5770456366524845</c:v>
                </c:pt>
                <c:pt idx="194">
                  <c:v>1.5656731433111897</c:v>
                </c:pt>
                <c:pt idx="195">
                  <c:v>1.5544115117564492</c:v>
                </c:pt>
                <c:pt idx="196">
                  <c:v>1.5432596454164123</c:v>
                </c:pt>
                <c:pt idx="197">
                  <c:v>1.5322164588642706</c:v>
                </c:pt>
                <c:pt idx="198">
                  <c:v>1.5212808776994555</c:v>
                </c:pt>
                <c:pt idx="199">
                  <c:v>1.5104518384301926</c:v>
                </c:pt>
                <c:pt idx="200">
                  <c:v>1.499728288357413</c:v>
                </c:pt>
                <c:pt idx="201">
                  <c:v>1.4891091854599912</c:v>
                </c:pt>
                <c:pt idx="202">
                  <c:v>1.4785934982813009</c:v>
                </c:pt>
                <c:pt idx="203">
                  <c:v>1.4681802058170663</c:v>
                </c:pt>
                <c:pt idx="204">
                  <c:v>1.4578682974044976</c:v>
                </c:pt>
                <c:pt idx="205">
                  <c:v>1.4476567726126894</c:v>
                </c:pt>
                <c:pt idx="206">
                  <c:v>1.4375446411342714</c:v>
                </c:pt>
                <c:pt idx="207">
                  <c:v>1.4275309226782902</c:v>
                </c:pt>
                <c:pt idx="208">
                  <c:v>1.4176146468643114</c:v>
                </c:pt>
                <c:pt idx="209">
                  <c:v>1.4077948531177209</c:v>
                </c:pt>
                <c:pt idx="210">
                  <c:v>1.3980705905662205</c:v>
                </c:pt>
                <c:pt idx="211">
                  <c:v>1.388440917937489</c:v>
                </c:pt>
                <c:pt idx="212">
                  <c:v>1.3789049034580052</c:v>
                </c:pt>
                <c:pt idx="213">
                  <c:v>1.3694616247530169</c:v>
                </c:pt>
                <c:pt idx="214">
                  <c:v>1.3601101687476316</c:v>
                </c:pt>
                <c:pt idx="215">
                  <c:v>1.3508496315690324</c:v>
                </c:pt>
                <c:pt idx="216">
                  <c:v>1.3416791184497849</c:v>
                </c:pt>
                <c:pt idx="217">
                  <c:v>1.3325977436322447</c:v>
                </c:pt>
                <c:pt idx="218">
                  <c:v>1.3236046302740239</c:v>
                </c:pt>
                <c:pt idx="219">
                  <c:v>1.3146989103545323</c:v>
                </c:pt>
                <c:pt idx="220">
                  <c:v>1.3058797245825573</c:v>
                </c:pt>
                <c:pt idx="221">
                  <c:v>1.2971462223048833</c:v>
                </c:pt>
                <c:pt idx="222">
                  <c:v>1.2884975614159322</c:v>
                </c:pt>
                <c:pt idx="223">
                  <c:v>1.2799329082684112</c:v>
                </c:pt>
                <c:pt idx="224">
                  <c:v>1.2714514375849635</c:v>
                </c:pt>
                <c:pt idx="225">
                  <c:v>1.2630523323707965</c:v>
                </c:pt>
                <c:pt idx="226">
                  <c:v>1.2547347838272884</c:v>
                </c:pt>
                <c:pt idx="227">
                  <c:v>1.2464979912665541</c:v>
                </c:pt>
                <c:pt idx="228">
                  <c:v>1.2383411620269589</c:v>
                </c:pt>
                <c:pt idx="229">
                  <c:v>1.2302635113895726</c:v>
                </c:pt>
                <c:pt idx="230">
                  <c:v>1.2222642624955466</c:v>
                </c:pt>
                <c:pt idx="231">
                  <c:v>1.2143426462644091</c:v>
                </c:pt>
                <c:pt idx="232">
                  <c:v>1.2064979013132633</c:v>
                </c:pt>
                <c:pt idx="233">
                  <c:v>1.1987292738768738</c:v>
                </c:pt>
                <c:pt idx="234">
                  <c:v>1.1910360177286448</c:v>
                </c:pt>
                <c:pt idx="235">
                  <c:v>1.1834173941024588</c:v>
                </c:pt>
                <c:pt idx="236">
                  <c:v>1.1758726716153873</c:v>
                </c:pt>
                <c:pt idx="237">
                  <c:v>1.1684011261912386</c:v>
                </c:pt>
                <c:pt idx="238">
                  <c:v>1.1610020409849606</c:v>
                </c:pt>
                <c:pt idx="239">
                  <c:v>1.1536747063078621</c:v>
                </c:pt>
                <c:pt idx="240">
                  <c:v>1.1464184195536606</c:v>
                </c:pt>
                <c:pt idx="241">
                  <c:v>1.1392324851253377</c:v>
                </c:pt>
                <c:pt idx="242">
                  <c:v>1.1321162143627967</c:v>
                </c:pt>
                <c:pt idx="243">
                  <c:v>1.1250689254713113</c:v>
                </c:pt>
                <c:pt idx="244">
                  <c:v>1.1180899434507539</c:v>
                </c:pt>
                <c:pt idx="245">
                  <c:v>1.1111786000255988</c:v>
                </c:pt>
                <c:pt idx="246">
                  <c:v>1.1043342335756881</c:v>
                </c:pt>
                <c:pt idx="247">
                  <c:v>1.0975561890677485</c:v>
                </c:pt>
                <c:pt idx="248">
                  <c:v>1.0908438179876598</c:v>
                </c:pt>
                <c:pt idx="249">
                  <c:v>1.0841964782734521</c:v>
                </c:pt>
                <c:pt idx="250">
                  <c:v>1.0776135342490352</c:v>
                </c:pt>
                <c:pt idx="251">
                  <c:v>1.071094356558649</c:v>
                </c:pt>
                <c:pt idx="252">
                  <c:v>1.0646383221020161</c:v>
                </c:pt>
                <c:pt idx="253">
                  <c:v>1.0582448139702079</c:v>
                </c:pt>
                <c:pt idx="254">
                  <c:v>1.0519132213821922</c:v>
                </c:pt>
                <c:pt idx="255">
                  <c:v>1.0456429396220794</c:v>
                </c:pt>
                <c:pt idx="256">
                  <c:v>1.0394333699770342</c:v>
                </c:pt>
                <c:pt idx="257">
                  <c:v>1.0332839196758676</c:v>
                </c:pt>
                <c:pt idx="258">
                  <c:v>1.0271940018282821</c:v>
                </c:pt>
                <c:pt idx="259">
                  <c:v>1.0211630353647767</c:v>
                </c:pt>
                <c:pt idx="260">
                  <c:v>1.0151904449771965</c:v>
                </c:pt>
                <c:pt idx="261">
                  <c:v>1.0092756610599214</c:v>
                </c:pt>
                <c:pt idx="262">
                  <c:v>1.0034181196516856</c:v>
                </c:pt>
                <c:pt idx="263">
                  <c:v>0.9976172623780234</c:v>
                </c:pt>
                <c:pt idx="264">
                  <c:v>0.99187253639432904</c:v>
                </c:pt>
                <c:pt idx="265">
                  <c:v>0.98618339432952995</c:v>
                </c:pt>
                <c:pt idx="266">
                  <c:v>0.98054929423035775</c:v>
                </c:pt>
                <c:pt idx="267">
                  <c:v>0.97496969950622137</c:v>
                </c:pt>
                <c:pt idx="268">
                  <c:v>0.96944407887466233</c:v>
                </c:pt>
                <c:pt idx="269">
                  <c:v>0.96397190630739904</c:v>
                </c:pt>
                <c:pt idx="270">
                  <c:v>0.95855266097693947</c:v>
                </c:pt>
                <c:pt idx="271">
                  <c:v>0.95318582720376788</c:v>
                </c:pt>
                <c:pt idx="272">
                  <c:v>0.94787089440409245</c:v>
                </c:pt>
                <c:pt idx="273">
                  <c:v>0.94260735703814591</c:v>
                </c:pt>
                <c:pt idx="274">
                  <c:v>0.93739471455904089</c:v>
                </c:pt>
                <c:pt idx="275">
                  <c:v>0.93223247136216159</c:v>
                </c:pt>
                <c:pt idx="276">
                  <c:v>0.92712013673510008</c:v>
                </c:pt>
                <c:pt idx="277">
                  <c:v>0.92205722480811714</c:v>
                </c:pt>
                <c:pt idx="278">
                  <c:v>0.91704325450512947</c:v>
                </c:pt>
                <c:pt idx="279">
                  <c:v>0.91207774949521858</c:v>
                </c:pt>
                <c:pt idx="280">
                  <c:v>0.90716023814464819</c:v>
                </c:pt>
                <c:pt idx="281">
                  <c:v>0.90229025346939185</c:v>
                </c:pt>
                <c:pt idx="282">
                  <c:v>0.89746733308815962</c:v>
                </c:pt>
                <c:pt idx="283">
                  <c:v>0.89269101917592264</c:v>
                </c:pt>
                <c:pt idx="284">
                  <c:v>0.88796085841792638</c:v>
                </c:pt>
                <c:pt idx="285">
                  <c:v>0.88327640196418544</c:v>
                </c:pt>
                <c:pt idx="286">
                  <c:v>0.87863720538446521</c:v>
                </c:pt>
                <c:pt idx="287">
                  <c:v>0.87404282862372729</c:v>
                </c:pt>
                <c:pt idx="288">
                  <c:v>0.86949283595805182</c:v>
                </c:pt>
                <c:pt idx="289">
                  <c:v>0.86498679595101491</c:v>
                </c:pt>
                <c:pt idx="290">
                  <c:v>0.86052428141053217</c:v>
                </c:pt>
                <c:pt idx="291">
                  <c:v>0.8561048693461466</c:v>
                </c:pt>
                <c:pt idx="292">
                  <c:v>0.85172814092677052</c:v>
                </c:pt>
                <c:pt idx="293">
                  <c:v>0.84739368143886551</c:v>
                </c:pt>
                <c:pt idx="294">
                  <c:v>0.84310108024506314</c:v>
                </c:pt>
                <c:pt idx="295">
                  <c:v>0.83884993074321623</c:v>
                </c:pt>
                <c:pt idx="296">
                  <c:v>0.83463983032587918</c:v>
                </c:pt>
                <c:pt idx="297">
                  <c:v>0.83047038034020981</c:v>
                </c:pt>
                <c:pt idx="298">
                  <c:v>0.82634118604829254</c:v>
                </c:pt>
                <c:pt idx="299">
                  <c:v>0.82225185658787181</c:v>
                </c:pt>
                <c:pt idx="300">
                  <c:v>0.81820200493349615</c:v>
                </c:pt>
                <c:pt idx="301">
                  <c:v>0.81419124785806851</c:v>
                </c:pt>
                <c:pt idx="302">
                  <c:v>0.81021920589479302</c:v>
                </c:pt>
                <c:pt idx="303">
                  <c:v>0.80628550329952131</c:v>
                </c:pt>
                <c:pt idx="304">
                  <c:v>0.80238976801348538</c:v>
                </c:pt>
                <c:pt idx="305">
                  <c:v>0.79853163162642415</c:v>
                </c:pt>
                <c:pt idx="306">
                  <c:v>0.79471072934008402</c:v>
                </c:pt>
                <c:pt idx="307">
                  <c:v>0.79092669993210718</c:v>
                </c:pt>
                <c:pt idx="308">
                  <c:v>0.78717918572028578</c:v>
                </c:pt>
                <c:pt idx="309">
                  <c:v>0.78346783252719332</c:v>
                </c:pt>
                <c:pt idx="310">
                  <c:v>0.77979228964517588</c:v>
                </c:pt>
                <c:pt idx="311">
                  <c:v>0.77615220980171051</c:v>
                </c:pt>
                <c:pt idx="312">
                  <c:v>0.77254724912511863</c:v>
                </c:pt>
                <c:pt idx="313">
                  <c:v>0.76897706711063518</c:v>
                </c:pt>
                <c:pt idx="314">
                  <c:v>0.76544132658682706</c:v>
                </c:pt>
                <c:pt idx="315">
                  <c:v>0.76193969368235792</c:v>
                </c:pt>
                <c:pt idx="316">
                  <c:v>0.75847183779309746</c:v>
                </c:pt>
                <c:pt idx="317">
                  <c:v>0.75503743154956704</c:v>
                </c:pt>
                <c:pt idx="318">
                  <c:v>0.75163615078472223</c:v>
                </c:pt>
                <c:pt idx="319">
                  <c:v>0.7482676745020671</c:v>
                </c:pt>
                <c:pt idx="320">
                  <c:v>0.74493168484409444</c:v>
                </c:pt>
                <c:pt idx="321">
                  <c:v>0.74162786706105377</c:v>
                </c:pt>
                <c:pt idx="322">
                  <c:v>0.7383559094800366</c:v>
                </c:pt>
                <c:pt idx="323">
                  <c:v>0.73511550347438159</c:v>
                </c:pt>
                <c:pt idx="324">
                  <c:v>0.73190634343339311</c:v>
                </c:pt>
                <c:pt idx="325">
                  <c:v>0.72872812673236831</c:v>
                </c:pt>
                <c:pt idx="326">
                  <c:v>0.72558055370293606</c:v>
                </c:pt>
                <c:pt idx="327">
                  <c:v>0.72246332760369469</c:v>
                </c:pt>
                <c:pt idx="328">
                  <c:v>0.71937615459115323</c:v>
                </c:pt>
                <c:pt idx="329">
                  <c:v>0.71631874369096904</c:v>
                </c:pt>
                <c:pt idx="330">
                  <c:v>0.71329080676948065</c:v>
                </c:pt>
                <c:pt idx="331">
                  <c:v>0.7102920585055289</c:v>
                </c:pt>
                <c:pt idx="332">
                  <c:v>0.70732221636256987</c:v>
                </c:pt>
                <c:pt idx="333">
                  <c:v>0.704381000561069</c:v>
                </c:pt>
                <c:pt idx="334">
                  <c:v>0.70146813405117903</c:v>
                </c:pt>
                <c:pt idx="335">
                  <c:v>0.6985833424856952</c:v>
                </c:pt>
                <c:pt idx="336">
                  <c:v>0.69572635419328854</c:v>
                </c:pt>
                <c:pt idx="337">
                  <c:v>0.69289690015200722</c:v>
                </c:pt>
                <c:pt idx="338">
                  <c:v>0.69009471396305389</c:v>
                </c:pt>
                <c:pt idx="339">
                  <c:v>0.68731953182482408</c:v>
                </c:pt>
                <c:pt idx="340">
                  <c:v>0.68457109250721337</c:v>
                </c:pt>
                <c:pt idx="341">
                  <c:v>0.68184913732618224</c:v>
                </c:pt>
                <c:pt idx="342">
                  <c:v>0.67915341011858188</c:v>
                </c:pt>
                <c:pt idx="343">
                  <c:v>0.67648365721723347</c:v>
                </c:pt>
                <c:pt idx="344">
                  <c:v>0.67383962742626335</c:v>
                </c:pt>
                <c:pt idx="345">
                  <c:v>0.67122107199668524</c:v>
                </c:pt>
                <c:pt idx="346">
                  <c:v>0.66862774460223262</c:v>
                </c:pt>
                <c:pt idx="347">
                  <c:v>0.66605940131543462</c:v>
                </c:pt>
                <c:pt idx="348">
                  <c:v>0.66351580058393556</c:v>
                </c:pt>
                <c:pt idx="349">
                  <c:v>0.66099670320705262</c:v>
                </c:pt>
                <c:pt idx="350">
                  <c:v>0.65850187231257185</c:v>
                </c:pt>
                <c:pt idx="351">
                  <c:v>0.65603107333378052</c:v>
                </c:pt>
                <c:pt idx="352">
                  <c:v>0.65358407398672758</c:v>
                </c:pt>
                <c:pt idx="353">
                  <c:v>0.65116064424771813</c:v>
                </c:pt>
                <c:pt idx="354">
                  <c:v>0.64876055633103391</c:v>
                </c:pt>
                <c:pt idx="355">
                  <c:v>0.64638358466687729</c:v>
                </c:pt>
                <c:pt idx="356">
                  <c:v>0.64402950587953967</c:v>
                </c:pt>
                <c:pt idx="357">
                  <c:v>0.64169809876579076</c:v>
                </c:pt>
                <c:pt idx="358">
                  <c:v>0.63938914427348292</c:v>
                </c:pt>
                <c:pt idx="359">
                  <c:v>0.63710242548037399</c:v>
                </c:pt>
                <c:pt idx="360">
                  <c:v>0.63483772757316259</c:v>
                </c:pt>
                <c:pt idx="361">
                  <c:v>0.63259483782673442</c:v>
                </c:pt>
                <c:pt idx="362">
                  <c:v>0.63037354558361736</c:v>
                </c:pt>
                <c:pt idx="363">
                  <c:v>0.62817364223364391</c:v>
                </c:pt>
                <c:pt idx="364">
                  <c:v>0.62599492119381717</c:v>
                </c:pt>
                <c:pt idx="365">
                  <c:v>0.62383717788838156</c:v>
                </c:pt>
                <c:pt idx="366">
                  <c:v>0.62170020972909046</c:v>
                </c:pt>
                <c:pt idx="367">
                  <c:v>0.61958381609567625</c:v>
                </c:pt>
                <c:pt idx="368">
                  <c:v>0.61748779831651079</c:v>
                </c:pt>
                <c:pt idx="369">
                  <c:v>0.61541195964946727</c:v>
                </c:pt>
                <c:pt idx="370">
                  <c:v>0.61335610526296724</c:v>
                </c:pt>
                <c:pt idx="371">
                  <c:v>0.6113200422172228</c:v>
                </c:pt>
                <c:pt idx="372">
                  <c:v>0.6093035794456636</c:v>
                </c:pt>
                <c:pt idx="373">
                  <c:v>0.60730652773655247</c:v>
                </c:pt>
                <c:pt idx="374">
                  <c:v>0.60532869971478265</c:v>
                </c:pt>
                <c:pt idx="375">
                  <c:v>0.6033699098238603</c:v>
                </c:pt>
                <c:pt idx="376">
                  <c:v>0.60142997430806489</c:v>
                </c:pt>
                <c:pt idx="377">
                  <c:v>0.59950871119478844</c:v>
                </c:pt>
                <c:pt idx="378">
                  <c:v>0.59760594027705394</c:v>
                </c:pt>
                <c:pt idx="379">
                  <c:v>0.59572148309620487</c:v>
                </c:pt>
                <c:pt idx="380">
                  <c:v>0.59385516292477092</c:v>
                </c:pt>
                <c:pt idx="381">
                  <c:v>0.59200680474950285</c:v>
                </c:pt>
                <c:pt idx="382">
                  <c:v>0.59017623525457785</c:v>
                </c:pt>
                <c:pt idx="383">
                  <c:v>0.58836328280497197</c:v>
                </c:pt>
                <c:pt idx="384">
                  <c:v>0.58656777743000055</c:v>
                </c:pt>
                <c:pt idx="385">
                  <c:v>0.58478955080701811</c:v>
                </c:pt>
                <c:pt idx="386">
                  <c:v>0.58302843624528777</c:v>
                </c:pt>
                <c:pt idx="387">
                  <c:v>0.58128426867000438</c:v>
                </c:pt>
                <c:pt idx="388">
                  <c:v>0.5795568846064828</c:v>
                </c:pt>
                <c:pt idx="389">
                  <c:v>0.57784612216449915</c:v>
                </c:pt>
                <c:pt idx="390">
                  <c:v>0.57615182102279172</c:v>
                </c:pt>
                <c:pt idx="391">
                  <c:v>0.57447382241371392</c:v>
                </c:pt>
                <c:pt idx="392">
                  <c:v>0.57281196910804044</c:v>
                </c:pt>
                <c:pt idx="393">
                  <c:v>0.57116610539992529</c:v>
                </c:pt>
                <c:pt idx="394">
                  <c:v>0.56953607709200904</c:v>
                </c:pt>
                <c:pt idx="395">
                  <c:v>0.56792173148067393</c:v>
                </c:pt>
                <c:pt idx="396">
                  <c:v>0.56632291734144535</c:v>
                </c:pt>
                <c:pt idx="397">
                  <c:v>0.56473948491454062</c:v>
                </c:pt>
                <c:pt idx="398">
                  <c:v>0.56317128589055754</c:v>
                </c:pt>
                <c:pt idx="399">
                  <c:v>0.56161817339630793</c:v>
                </c:pt>
                <c:pt idx="400">
                  <c:v>0.56008000198079211</c:v>
                </c:pt>
                <c:pt idx="401">
                  <c:v>0.55855662760130997</c:v>
                </c:pt>
                <c:pt idx="402">
                  <c:v>0.5570479076097119</c:v>
                </c:pt>
                <c:pt idx="403">
                  <c:v>0.55555370073878618</c:v>
                </c:pt>
                <c:pt idx="404">
                  <c:v>0.5540738670887807</c:v>
                </c:pt>
                <c:pt idx="405">
                  <c:v>0.55260826811405783</c:v>
                </c:pt>
                <c:pt idx="406">
                  <c:v>0.551156766609883</c:v>
                </c:pt>
                <c:pt idx="407">
                  <c:v>0.5497192266993427</c:v>
                </c:pt>
                <c:pt idx="408">
                  <c:v>0.54829551382039265</c:v>
                </c:pt>
                <c:pt idx="409">
                  <c:v>0.54688549471303582</c:v>
                </c:pt>
                <c:pt idx="410">
                  <c:v>0.54548903740662358</c:v>
                </c:pt>
                <c:pt idx="411">
                  <c:v>0.54410601120728641</c:v>
                </c:pt>
                <c:pt idx="412">
                  <c:v>0.54273628668548679</c:v>
                </c:pt>
                <c:pt idx="413">
                  <c:v>0.54137973566369613</c:v>
                </c:pt>
                <c:pt idx="414">
                  <c:v>0.54003623120419297</c:v>
                </c:pt>
                <c:pt idx="415">
                  <c:v>0.53870564759698247</c:v>
                </c:pt>
                <c:pt idx="416">
                  <c:v>0.53738786034783426</c:v>
                </c:pt>
                <c:pt idx="417">
                  <c:v>0.53608274616643925</c:v>
                </c:pt>
                <c:pt idx="418">
                  <c:v>0.5347901829546845</c:v>
                </c:pt>
                <c:pt idx="419">
                  <c:v>0.53351004979504069</c:v>
                </c:pt>
                <c:pt idx="420">
                  <c:v>0.53224222693906786</c:v>
                </c:pt>
                <c:pt idx="421">
                  <c:v>0.53098659579603258</c:v>
                </c:pt>
                <c:pt idx="422">
                  <c:v>0.52974303892163777</c:v>
                </c:pt>
                <c:pt idx="423">
                  <c:v>0.52851144000686323</c:v>
                </c:pt>
                <c:pt idx="424">
                  <c:v>0.5272916838669176</c:v>
                </c:pt>
                <c:pt idx="425">
                  <c:v>0.52608365643029864</c:v>
                </c:pt>
                <c:pt idx="426">
                  <c:v>0.52488724472795978</c:v>
                </c:pt>
                <c:pt idx="427">
                  <c:v>0.52370233688258672</c:v>
                </c:pt>
                <c:pt idx="428">
                  <c:v>0.52252882209797624</c:v>
                </c:pt>
                <c:pt idx="429">
                  <c:v>0.5213665906485222</c:v>
                </c:pt>
                <c:pt idx="430">
                  <c:v>0.52021553386880326</c:v>
                </c:pt>
                <c:pt idx="431">
                  <c:v>0.51907554414327484</c:v>
                </c:pt>
                <c:pt idx="432">
                  <c:v>0.51794651489606114</c:v>
                </c:pt>
                <c:pt idx="433">
                  <c:v>0.51682834058084803</c:v>
                </c:pt>
                <c:pt idx="434">
                  <c:v>0.5157209166708755</c:v>
                </c:pt>
                <c:pt idx="435">
                  <c:v>0.51462413964902953</c:v>
                </c:pt>
                <c:pt idx="436">
                  <c:v>0.51353790699802904</c:v>
                </c:pt>
                <c:pt idx="437">
                  <c:v>0.51246211719071155</c:v>
                </c:pt>
                <c:pt idx="438">
                  <c:v>0.51139666968041297</c:v>
                </c:pt>
                <c:pt idx="439">
                  <c:v>0.51034146489144316</c:v>
                </c:pt>
                <c:pt idx="440">
                  <c:v>0.50929640420965394</c:v>
                </c:pt>
                <c:pt idx="441">
                  <c:v>0.50826138997310066</c:v>
                </c:pt>
                <c:pt idx="442">
                  <c:v>0.50723632546279362</c:v>
                </c:pt>
                <c:pt idx="443">
                  <c:v>0.50622111489354404</c:v>
                </c:pt>
                <c:pt idx="444">
                  <c:v>0.50521566340489565</c:v>
                </c:pt>
                <c:pt idx="445">
                  <c:v>0.5042198770521481</c:v>
                </c:pt>
                <c:pt idx="446">
                  <c:v>0.50323366279746795</c:v>
                </c:pt>
                <c:pt idx="447">
                  <c:v>0.50225692850108505</c:v>
                </c:pt>
                <c:pt idx="448">
                  <c:v>0.50128958291257852</c:v>
                </c:pt>
                <c:pt idx="449">
                  <c:v>0.50033153566224564</c:v>
                </c:pt>
                <c:pt idx="450">
                  <c:v>0.49938269725255602</c:v>
                </c:pt>
                <c:pt idx="451">
                  <c:v>0.49844297904968943</c:v>
                </c:pt>
                <c:pt idx="452">
                  <c:v>0.49751229327515833</c:v>
                </c:pt>
                <c:pt idx="453">
                  <c:v>0.49659055299750915</c:v>
                </c:pt>
                <c:pt idx="454">
                  <c:v>0.49567767212410757</c:v>
                </c:pt>
                <c:pt idx="455">
                  <c:v>0.49477356539300393</c:v>
                </c:pt>
                <c:pt idx="456">
                  <c:v>0.4938781483648772</c:v>
                </c:pt>
                <c:pt idx="457">
                  <c:v>0.49299133741505813</c:v>
                </c:pt>
                <c:pt idx="458">
                  <c:v>0.49211304972563219</c:v>
                </c:pt>
                <c:pt idx="459">
                  <c:v>0.4912432032776165</c:v>
                </c:pt>
                <c:pt idx="460">
                  <c:v>0.49038171684321785</c:v>
                </c:pt>
                <c:pt idx="461">
                  <c:v>0.48952850997816111</c:v>
                </c:pt>
                <c:pt idx="462">
                  <c:v>0.48868350301409752</c:v>
                </c:pt>
                <c:pt idx="463">
                  <c:v>0.48784661705108423</c:v>
                </c:pt>
                <c:pt idx="464">
                  <c:v>0.48701777395013923</c:v>
                </c:pt>
                <c:pt idx="465">
                  <c:v>0.48619689632586716</c:v>
                </c:pt>
                <c:pt idx="466">
                  <c:v>0.48538390753915889</c:v>
                </c:pt>
                <c:pt idx="467">
                  <c:v>0.48457873168996207</c:v>
                </c:pt>
                <c:pt idx="468">
                  <c:v>0.48378129361012207</c:v>
                </c:pt>
                <c:pt idx="469">
                  <c:v>0.48299151885629171</c:v>
                </c:pt>
                <c:pt idx="470">
                  <c:v>0.48220933370291419</c:v>
                </c:pt>
                <c:pt idx="471">
                  <c:v>0.48143466513526822</c:v>
                </c:pt>
                <c:pt idx="472">
                  <c:v>0.48066744084258867</c:v>
                </c:pt>
                <c:pt idx="473">
                  <c:v>0.47990758921124665</c:v>
                </c:pt>
                <c:pt idx="474">
                  <c:v>0.4791550393180033</c:v>
                </c:pt>
                <c:pt idx="475">
                  <c:v>0.47840972092332357</c:v>
                </c:pt>
                <c:pt idx="476">
                  <c:v>0.47767156446475917</c:v>
                </c:pt>
                <c:pt idx="477">
                  <c:v>0.47694050105039487</c:v>
                </c:pt>
                <c:pt idx="478">
                  <c:v>0.47621646245235782</c:v>
                </c:pt>
                <c:pt idx="479">
                  <c:v>0.47549938110039114</c:v>
                </c:pt>
                <c:pt idx="480">
                  <c:v>0.47478919007549053</c:v>
                </c:pt>
                <c:pt idx="481">
                  <c:v>0.47408582310360181</c:v>
                </c:pt>
                <c:pt idx="482">
                  <c:v>0.47338921454938171</c:v>
                </c:pt>
                <c:pt idx="483">
                  <c:v>0.47269929941001693</c:v>
                </c:pt>
                <c:pt idx="484">
                  <c:v>0.47201601330910542</c:v>
                </c:pt>
                <c:pt idx="485">
                  <c:v>0.47133929249059753</c:v>
                </c:pt>
                <c:pt idx="486">
                  <c:v>0.47066907381279433</c:v>
                </c:pt>
                <c:pt idx="487">
                  <c:v>0.47000529474240582</c:v>
                </c:pt>
                <c:pt idx="488">
                  <c:v>0.46934789334866761</c:v>
                </c:pt>
                <c:pt idx="489">
                  <c:v>0.46869680829751265</c:v>
                </c:pt>
                <c:pt idx="490">
                  <c:v>0.46805197884580224</c:v>
                </c:pt>
                <c:pt idx="491">
                  <c:v>0.46741334483561137</c:v>
                </c:pt>
                <c:pt idx="492">
                  <c:v>0.46678084668857117</c:v>
                </c:pt>
                <c:pt idx="493">
                  <c:v>0.46615442540026503</c:v>
                </c:pt>
                <c:pt idx="494">
                  <c:v>0.4655340225346804</c:v>
                </c:pt>
                <c:pt idx="495">
                  <c:v>0.46491958021871416</c:v>
                </c:pt>
                <c:pt idx="496">
                  <c:v>0.464311041136731</c:v>
                </c:pt>
                <c:pt idx="497">
                  <c:v>0.4637083485251759</c:v>
                </c:pt>
                <c:pt idx="498">
                  <c:v>0.46311144616723809</c:v>
                </c:pt>
                <c:pt idx="499">
                  <c:v>0.46252027838756687</c:v>
                </c:pt>
                <c:pt idx="500">
                  <c:v>0.46193479004703997</c:v>
                </c:pt>
                <c:pt idx="501">
                  <c:v>0.46135492653758092</c:v>
                </c:pt>
                <c:pt idx="502">
                  <c:v>0.46078063377702866</c:v>
                </c:pt>
                <c:pt idx="503">
                  <c:v>0.46021185820405619</c:v>
                </c:pt>
                <c:pt idx="504">
                  <c:v>0.45964854677313838</c:v>
                </c:pt>
                <c:pt idx="505">
                  <c:v>0.45909064694956919</c:v>
                </c:pt>
                <c:pt idx="506">
                  <c:v>0.45853810670452749</c:v>
                </c:pt>
                <c:pt idx="507">
                  <c:v>0.45799087451018983</c:v>
                </c:pt>
                <c:pt idx="508">
                  <c:v>0.45744889933489186</c:v>
                </c:pt>
                <c:pt idx="509">
                  <c:v>0.45691213063833624</c:v>
                </c:pt>
                <c:pt idx="510">
                  <c:v>0.45638051836684707</c:v>
                </c:pt>
                <c:pt idx="511">
                  <c:v>0.45585401294867067</c:v>
                </c:pt>
                <c:pt idx="512">
                  <c:v>0.45533256528932181</c:v>
                </c:pt>
                <c:pt idx="513">
                  <c:v>0.45481612676697458</c:v>
                </c:pt>
                <c:pt idx="514">
                  <c:v>0.4543046492278997</c:v>
                </c:pt>
                <c:pt idx="515">
                  <c:v>0.45379808498194441</c:v>
                </c:pt>
                <c:pt idx="516">
                  <c:v>0.45329638679805689</c:v>
                </c:pt>
                <c:pt idx="517">
                  <c:v>0.45279950789985435</c:v>
                </c:pt>
                <c:pt idx="518">
                  <c:v>0.45230740196123392</c:v>
                </c:pt>
                <c:pt idx="519">
                  <c:v>0.45182002310202579</c:v>
                </c:pt>
                <c:pt idx="520">
                  <c:v>0.45133732588368963</c:v>
                </c:pt>
                <c:pt idx="521">
                  <c:v>0.45085926530505155</c:v>
                </c:pt>
                <c:pt idx="522">
                  <c:v>0.45038579679808255</c:v>
                </c:pt>
                <c:pt idx="523">
                  <c:v>0.44991687622371923</c:v>
                </c:pt>
                <c:pt idx="524">
                  <c:v>0.44945245986772359</c:v>
                </c:pt>
                <c:pt idx="525">
                  <c:v>0.44899250443658367</c:v>
                </c:pt>
                <c:pt idx="526">
                  <c:v>0.44853696705345336</c:v>
                </c:pt>
                <c:pt idx="527">
                  <c:v>0.4480858052541325</c:v>
                </c:pt>
                <c:pt idx="528">
                  <c:v>0.44763897698308586</c:v>
                </c:pt>
                <c:pt idx="529">
                  <c:v>0.44719644058949931</c:v>
                </c:pt>
                <c:pt idx="530">
                  <c:v>0.446758154823376</c:v>
                </c:pt>
                <c:pt idx="531">
                  <c:v>0.44632407883166991</c:v>
                </c:pt>
                <c:pt idx="532">
                  <c:v>0.44589417215445593</c:v>
                </c:pt>
                <c:pt idx="533">
                  <c:v>0.44546839472113814</c:v>
                </c:pt>
                <c:pt idx="534">
                  <c:v>0.44504670684669406</c:v>
                </c:pt>
                <c:pt idx="535">
                  <c:v>0.4446290692279567</c:v>
                </c:pt>
                <c:pt idx="536">
                  <c:v>0.44421544293993115</c:v>
                </c:pt>
                <c:pt idx="537">
                  <c:v>0.44380578943214616</c:v>
                </c:pt>
                <c:pt idx="538">
                  <c:v>0.44340007052504438</c:v>
                </c:pt>
                <c:pt idx="539">
                  <c:v>0.44299824840640378</c:v>
                </c:pt>
                <c:pt idx="540">
                  <c:v>0.44260028562779663</c:v>
                </c:pt>
                <c:pt idx="541">
                  <c:v>0.44220614510108064</c:v>
                </c:pt>
                <c:pt idx="542">
                  <c:v>0.44181579009492489</c:v>
                </c:pt>
                <c:pt idx="543">
                  <c:v>0.44142918423137079</c:v>
                </c:pt>
                <c:pt idx="544">
                  <c:v>0.44104629148242386</c:v>
                </c:pt>
                <c:pt idx="545">
                  <c:v>0.44066707616668011</c:v>
                </c:pt>
                <c:pt idx="546">
                  <c:v>0.44029150294598451</c:v>
                </c:pt>
                <c:pt idx="547">
                  <c:v>0.43991953682212254</c:v>
                </c:pt>
                <c:pt idx="548">
                  <c:v>0.43955114313354277</c:v>
                </c:pt>
                <c:pt idx="549">
                  <c:v>0.43918628755211159</c:v>
                </c:pt>
                <c:pt idx="550">
                  <c:v>0.43882493607989953</c:v>
                </c:pt>
                <c:pt idx="551">
                  <c:v>0.43846705504599853</c:v>
                </c:pt>
                <c:pt idx="552">
                  <c:v>0.4381126111033703</c:v>
                </c:pt>
                <c:pt idx="553">
                  <c:v>0.43776157122572434</c:v>
                </c:pt>
                <c:pt idx="554">
                  <c:v>0.4374139027044267</c:v>
                </c:pt>
                <c:pt idx="555">
                  <c:v>0.43706957314543904</c:v>
                </c:pt>
                <c:pt idx="556">
                  <c:v>0.43672855046628756</c:v>
                </c:pt>
                <c:pt idx="557">
                  <c:v>0.43639080289305904</c:v>
                </c:pt>
                <c:pt idx="558">
                  <c:v>0.43605629895742842</c:v>
                </c:pt>
                <c:pt idx="559">
                  <c:v>0.4357250074937149</c:v>
                </c:pt>
                <c:pt idx="560">
                  <c:v>0.43539689763596423</c:v>
                </c:pt>
                <c:pt idx="561">
                  <c:v>0.43507193881506245</c:v>
                </c:pt>
                <c:pt idx="562">
                  <c:v>0.43475010075587478</c:v>
                </c:pt>
                <c:pt idx="563">
                  <c:v>0.43443135347441353</c:v>
                </c:pt>
                <c:pt idx="564">
                  <c:v>0.43411566727503431</c:v>
                </c:pt>
                <c:pt idx="565">
                  <c:v>0.43380301274765648</c:v>
                </c:pt>
                <c:pt idx="566">
                  <c:v>0.43349336076501316</c:v>
                </c:pt>
                <c:pt idx="567">
                  <c:v>0.4331866824799267</c:v>
                </c:pt>
                <c:pt idx="568">
                  <c:v>0.43288294932261123</c:v>
                </c:pt>
                <c:pt idx="569">
                  <c:v>0.43258213299799952</c:v>
                </c:pt>
                <c:pt idx="570">
                  <c:v>0.43228420548309804</c:v>
                </c:pt>
                <c:pt idx="571">
                  <c:v>0.43198913902436542</c:v>
                </c:pt>
                <c:pt idx="572">
                  <c:v>0.43169690613511835</c:v>
                </c:pt>
                <c:pt idx="573">
                  <c:v>0.43140747959296011</c:v>
                </c:pt>
                <c:pt idx="574">
                  <c:v>0.43112083243723648</c:v>
                </c:pt>
                <c:pt idx="575">
                  <c:v>0.43083693796651457</c:v>
                </c:pt>
                <c:pt idx="576">
                  <c:v>0.43055576973608567</c:v>
                </c:pt>
                <c:pt idx="577">
                  <c:v>0.43027730155549482</c:v>
                </c:pt>
                <c:pt idx="578">
                  <c:v>0.43000150748609051</c:v>
                </c:pt>
                <c:pt idx="579">
                  <c:v>0.42972836183860114</c:v>
                </c:pt>
                <c:pt idx="580">
                  <c:v>0.42945783917073338</c:v>
                </c:pt>
                <c:pt idx="581">
                  <c:v>0.42918991428479419</c:v>
                </c:pt>
                <c:pt idx="582">
                  <c:v>0.42892456222533559</c:v>
                </c:pt>
                <c:pt idx="583">
                  <c:v>0.42866175827682246</c:v>
                </c:pt>
                <c:pt idx="584">
                  <c:v>0.42840147796132177</c:v>
                </c:pt>
                <c:pt idx="585">
                  <c:v>0.42814369703621652</c:v>
                </c:pt>
                <c:pt idx="586">
                  <c:v>0.42788839149193952</c:v>
                </c:pt>
                <c:pt idx="587">
                  <c:v>0.42763553754972938</c:v>
                </c:pt>
                <c:pt idx="588">
                  <c:v>0.42738511165940918</c:v>
                </c:pt>
                <c:pt idx="589">
                  <c:v>0.42713709049718562</c:v>
                </c:pt>
                <c:pt idx="590">
                  <c:v>0.42689145096347025</c:v>
                </c:pt>
                <c:pt idx="591">
                  <c:v>0.42664817018072093</c:v>
                </c:pt>
                <c:pt idx="592">
                  <c:v>0.42640722549130411</c:v>
                </c:pt>
                <c:pt idx="593">
                  <c:v>0.42616859445537886</c:v>
                </c:pt>
                <c:pt idx="594">
                  <c:v>0.42593225484879998</c:v>
                </c:pt>
                <c:pt idx="595">
                  <c:v>0.42569818466104187</c:v>
                </c:pt>
                <c:pt idx="596">
                  <c:v>0.42546636209314348</c:v>
                </c:pt>
                <c:pt idx="597">
                  <c:v>0.42523676555567036</c:v>
                </c:pt>
                <c:pt idx="598">
                  <c:v>0.4250093736666995</c:v>
                </c:pt>
              </c:numCache>
            </c:numRef>
          </c:yVal>
          <c:smooth val="0"/>
          <c:extLst>
            <c:ext xmlns:c16="http://schemas.microsoft.com/office/drawing/2014/chart" uri="{C3380CC4-5D6E-409C-BE32-E72D297353CC}">
              <c16:uniqueId val="{00000000-614A-45BD-BB67-4F7064A109F5}"/>
            </c:ext>
          </c:extLst>
        </c:ser>
        <c:dLbls>
          <c:showLegendKey val="0"/>
          <c:showVal val="0"/>
          <c:showCatName val="0"/>
          <c:showSerName val="0"/>
          <c:showPercent val="0"/>
          <c:showBubbleSize val="0"/>
        </c:dLbls>
        <c:axId val="-2070302160"/>
        <c:axId val="-1956103952"/>
      </c:scatterChart>
      <c:scatterChart>
        <c:scatterStyle val="lineMarker"/>
        <c:varyColors val="0"/>
        <c:ser>
          <c:idx val="0"/>
          <c:order val="1"/>
          <c:spPr>
            <a:ln w="25400" cap="rnd">
              <a:noFill/>
              <a:round/>
            </a:ln>
            <a:effectLst/>
          </c:spPr>
          <c:marker>
            <c:symbol val="circle"/>
            <c:size val="5"/>
            <c:spPr>
              <a:solidFill>
                <a:schemeClr val="accent1"/>
              </a:solidFill>
              <a:ln w="9525">
                <a:solidFill>
                  <a:schemeClr val="accent1"/>
                </a:solidFill>
              </a:ln>
              <a:effectLst/>
            </c:spPr>
          </c:marker>
          <c:xVal>
            <c:numRef>
              <c:f>'FROM SPLIT TIMES'!$H$3:$H$601</c:f>
              <c:numCache>
                <c:formatCode>0.00</c:formatCode>
                <c:ptCount val="599"/>
                <c:pt idx="0">
                  <c:v>0.16742528539002796</c:v>
                </c:pt>
                <c:pt idx="1">
                  <c:v>0.24993450817701937</c:v>
                </c:pt>
                <c:pt idx="2">
                  <c:v>0.33165171105199415</c:v>
                </c:pt>
                <c:pt idx="3">
                  <c:v>0.41258449674734726</c:v>
                </c:pt>
                <c:pt idx="4">
                  <c:v>0.49274039501556727</c:v>
                </c:pt>
                <c:pt idx="5">
                  <c:v>0.57212686332978191</c:v>
                </c:pt>
                <c:pt idx="6">
                  <c:v>0.65075128757757905</c:v>
                </c:pt>
                <c:pt idx="7">
                  <c:v>0.72862098274816856</c:v>
                </c:pt>
                <c:pt idx="8">
                  <c:v>0.80574319361294955</c:v>
                </c:pt>
                <c:pt idx="9">
                  <c:v>0.88212509539953865</c:v>
                </c:pt>
                <c:pt idx="10">
                  <c:v>0.95777379445933841</c:v>
                </c:pt>
                <c:pt idx="11">
                  <c:v>1.032696328928687</c:v>
                </c:pt>
                <c:pt idx="12">
                  <c:v>1.1068996693836681</c:v>
                </c:pt>
                <c:pt idx="13">
                  <c:v>1.1803907194886336</c:v>
                </c:pt>
                <c:pt idx="14">
                  <c:v>1.2531763166384977</c:v>
                </c:pt>
                <c:pt idx="15">
                  <c:v>1.3252632325948719</c:v>
                </c:pt>
                <c:pt idx="16">
                  <c:v>1.3966581741160884</c:v>
                </c:pt>
                <c:pt idx="17">
                  <c:v>1.4673677835811767</c:v>
                </c:pt>
                <c:pt idx="18">
                  <c:v>1.5373986396078545</c:v>
                </c:pt>
                <c:pt idx="19">
                  <c:v>1.6067572576645797</c:v>
                </c:pt>
                <c:pt idx="20">
                  <c:v>1.6754500906767316</c:v>
                </c:pt>
                <c:pt idx="21">
                  <c:v>1.7434835296269737</c:v>
                </c:pt>
                <c:pt idx="22">
                  <c:v>1.8108639041498531</c:v>
                </c:pt>
                <c:pt idx="23">
                  <c:v>1.8775974831206874</c:v>
                </c:pt>
                <c:pt idx="24">
                  <c:v>1.9436904752388078</c:v>
                </c:pt>
                <c:pt idx="25">
                  <c:v>2.0091490296051933</c:v>
                </c:pt>
                <c:pt idx="26">
                  <c:v>2.0739792362945697</c:v>
                </c:pt>
                <c:pt idx="27">
                  <c:v>2.1381871269220096</c:v>
                </c:pt>
                <c:pt idx="28">
                  <c:v>2.2017786752041015</c:v>
                </c:pt>
                <c:pt idx="29">
                  <c:v>2.2647597975147167</c:v>
                </c:pt>
                <c:pt idx="30">
                  <c:v>2.3271363534354639</c:v>
                </c:pt>
                <c:pt idx="31">
                  <c:v>2.3889141463008392</c:v>
                </c:pt>
                <c:pt idx="32">
                  <c:v>2.4500989237381559</c:v>
                </c:pt>
                <c:pt idx="33">
                  <c:v>2.5106963782022844</c:v>
                </c:pt>
                <c:pt idx="34">
                  <c:v>2.5707121475052643</c:v>
                </c:pt>
                <c:pt idx="35">
                  <c:v>2.6301518153408274</c:v>
                </c:pt>
                <c:pt idx="36">
                  <c:v>2.6890209118038908</c:v>
                </c:pt>
                <c:pt idx="37">
                  <c:v>2.7473249139050604</c:v>
                </c:pt>
                <c:pt idx="38">
                  <c:v>2.8050692460801949</c:v>
                </c:pt>
                <c:pt idx="39">
                  <c:v>2.86225928069508</c:v>
                </c:pt>
                <c:pt idx="40">
                  <c:v>2.9189003385452614</c:v>
                </c:pt>
                <c:pt idx="41">
                  <c:v>2.9749976893510683</c:v>
                </c:pt>
                <c:pt idx="42">
                  <c:v>3.0305565522479028</c:v>
                </c:pt>
                <c:pt idx="43">
                  <c:v>3.0855820962718044</c:v>
                </c:pt>
                <c:pt idx="44">
                  <c:v>3.1400794408403661</c:v>
                </c:pt>
                <c:pt idx="45">
                  <c:v>3.1940536562290331</c:v>
                </c:pt>
                <c:pt idx="46">
                  <c:v>3.2475097640428219</c:v>
                </c:pt>
                <c:pt idx="47">
                  <c:v>3.3004527376835155</c:v>
                </c:pt>
                <c:pt idx="48">
                  <c:v>3.3528875028123806</c:v>
                </c:pt>
                <c:pt idx="49">
                  <c:v>3.4048189378084279</c:v>
                </c:pt>
                <c:pt idx="50">
                  <c:v>3.4562518742222896</c:v>
                </c:pt>
                <c:pt idx="51">
                  <c:v>3.5071910972257321</c:v>
                </c:pt>
                <c:pt idx="52">
                  <c:v>3.5576413460568506</c:v>
                </c:pt>
                <c:pt idx="53">
                  <c:v>3.6076073144609957</c:v>
                </c:pt>
                <c:pt idx="54">
                  <c:v>3.6570936511274685</c:v>
                </c:pt>
                <c:pt idx="55">
                  <c:v>3.7061049601220191</c:v>
                </c:pt>
                <c:pt idx="56">
                  <c:v>3.7546458013151951</c:v>
                </c:pt>
                <c:pt idx="57">
                  <c:v>3.8027206908065803</c:v>
                </c:pt>
                <c:pt idx="58">
                  <c:v>3.8503341013449597</c:v>
                </c:pt>
                <c:pt idx="59">
                  <c:v>3.8974904627444458</c:v>
                </c:pt>
                <c:pt idx="60">
                  <c:v>3.9441941622966237</c:v>
                </c:pt>
                <c:pt idx="61">
                  <c:v>3.9904495451787301</c:v>
                </c:pt>
                <c:pt idx="62">
                  <c:v>4.0362609148579089</c:v>
                </c:pt>
                <c:pt idx="63">
                  <c:v>4.0816325334916037</c:v>
                </c:pt>
                <c:pt idx="64">
                  <c:v>4.1265686223240898</c:v>
                </c:pt>
                <c:pt idx="65">
                  <c:v>4.1710733620792082</c:v>
                </c:pt>
                <c:pt idx="66">
                  <c:v>4.2151508933493291</c:v>
                </c:pt>
                <c:pt idx="67">
                  <c:v>4.2588053169805784</c:v>
                </c:pt>
                <c:pt idx="68">
                  <c:v>4.3020406944543721</c:v>
                </c:pt>
                <c:pt idx="69">
                  <c:v>4.3448610482652796</c:v>
                </c:pt>
                <c:pt idx="70">
                  <c:v>4.3872703622952738</c:v>
                </c:pt>
                <c:pt idx="71">
                  <c:v>4.4292725821843684</c:v>
                </c:pt>
                <c:pt idx="72">
                  <c:v>4.4708716156977166</c:v>
                </c:pt>
                <c:pt idx="73">
                  <c:v>4.5120713330891782</c:v>
                </c:pt>
                <c:pt idx="74">
                  <c:v>4.5528755674613928</c:v>
                </c:pt>
                <c:pt idx="75">
                  <c:v>4.5932881151224025</c:v>
                </c:pt>
                <c:pt idx="76">
                  <c:v>4.633312735938854</c:v>
                </c:pt>
                <c:pt idx="77">
                  <c:v>4.6729531536857953</c:v>
                </c:pt>
                <c:pt idx="78">
                  <c:v>4.7122130563931366</c:v>
                </c:pt>
                <c:pt idx="79">
                  <c:v>4.7510960966887641</c:v>
                </c:pt>
                <c:pt idx="80">
                  <c:v>4.7896058921383773</c:v>
                </c:pt>
                <c:pt idx="81">
                  <c:v>4.8277460255820523</c:v>
                </c:pt>
                <c:pt idx="82">
                  <c:v>4.8655200454675827</c:v>
                </c:pt>
                <c:pt idx="83">
                  <c:v>4.902931466180612</c:v>
                </c:pt>
                <c:pt idx="84">
                  <c:v>4.9399837683716061</c:v>
                </c:pt>
                <c:pt idx="85">
                  <c:v>4.9766803992796795</c:v>
                </c:pt>
                <c:pt idx="86">
                  <c:v>5.0130247730533215</c:v>
                </c:pt>
                <c:pt idx="87">
                  <c:v>5.0490202710680343</c:v>
                </c:pt>
                <c:pt idx="88">
                  <c:v>5.0846702422409278</c:v>
                </c:pt>
                <c:pt idx="89">
                  <c:v>5.1199780033422897</c:v>
                </c:pt>
                <c:pt idx="90">
                  <c:v>5.1549468393041789</c:v>
                </c:pt>
                <c:pt idx="91">
                  <c:v>5.1895800035260331</c:v>
                </c:pt>
                <c:pt idx="92">
                  <c:v>5.2238807181773605</c:v>
                </c:pt>
                <c:pt idx="93">
                  <c:v>5.2578521744975273</c:v>
                </c:pt>
                <c:pt idx="94">
                  <c:v>5.2914975330926532</c:v>
                </c:pt>
                <c:pt idx="95">
                  <c:v>5.3248199242296668</c:v>
                </c:pt>
                <c:pt idx="96">
                  <c:v>5.35782244812754</c:v>
                </c:pt>
                <c:pt idx="97">
                  <c:v>5.3905081752457198</c:v>
                </c:pt>
                <c:pt idx="98">
                  <c:v>5.4228801465697956</c:v>
                </c:pt>
                <c:pt idx="99">
                  <c:v>5.4549413738944272</c:v>
                </c:pt>
                <c:pt idx="100">
                  <c:v>5.4866948401035494</c:v>
                </c:pt>
                <c:pt idx="101">
                  <c:v>5.5181434994478895</c:v>
                </c:pt>
                <c:pt idx="102">
                  <c:v>5.5492902778198294</c:v>
                </c:pt>
                <c:pt idx="103">
                  <c:v>5.5801380730256156</c:v>
                </c:pt>
                <c:pt idx="104">
                  <c:v>5.610689755054965</c:v>
                </c:pt>
                <c:pt idx="105">
                  <c:v>5.6409481663480801</c:v>
                </c:pt>
                <c:pt idx="106">
                  <c:v>5.6709161220601025</c:v>
                </c:pt>
                <c:pt idx="107">
                  <c:v>5.7005964103230236</c:v>
                </c:pt>
                <c:pt idx="108">
                  <c:v>5.7299917925050901</c:v>
                </c:pt>
                <c:pt idx="109">
                  <c:v>5.7591050034677078</c:v>
                </c:pt>
                <c:pt idx="110">
                  <c:v>5.7879387518198886</c:v>
                </c:pt>
                <c:pt idx="111">
                  <c:v>5.8164957201702521</c:v>
                </c:pt>
                <c:pt idx="112">
                  <c:v>5.844778565376604</c:v>
                </c:pt>
                <c:pt idx="113">
                  <c:v>5.8727899187931252</c:v>
                </c:pt>
                <c:pt idx="114">
                  <c:v>5.9005323865151871</c:v>
                </c:pt>
                <c:pt idx="115">
                  <c:v>5.9280085496218096</c:v>
                </c:pt>
                <c:pt idx="116">
                  <c:v>5.9552209644158065</c:v>
                </c:pt>
                <c:pt idx="117">
                  <c:v>5.9821721626616053</c:v>
                </c:pt>
                <c:pt idx="118">
                  <c:v>6.0088646518208018</c:v>
                </c:pt>
                <c:pt idx="119">
                  <c:v>6.0353009152854495</c:v>
                </c:pt>
                <c:pt idx="120">
                  <c:v>6.0614834126090997</c:v>
                </c:pt>
                <c:pt idx="121">
                  <c:v>6.0874145797356372</c:v>
                </c:pt>
                <c:pt idx="122">
                  <c:v>6.1130968292259107</c:v>
                </c:pt>
                <c:pt idx="123">
                  <c:v>6.1385325504821937</c:v>
                </c:pt>
                <c:pt idx="124">
                  <c:v>6.1637241099704818</c:v>
                </c:pt>
                <c:pt idx="125">
                  <c:v>6.1886738514406678</c:v>
                </c:pt>
                <c:pt idx="126">
                  <c:v>6.2133840961445967</c:v>
                </c:pt>
                <c:pt idx="127">
                  <c:v>6.2378571430520191</c:v>
                </c:pt>
                <c:pt idx="128">
                  <c:v>6.2620952690644964</c:v>
                </c:pt>
                <c:pt idx="129">
                  <c:v>6.2861007292272237</c:v>
                </c:pt>
                <c:pt idx="130">
                  <c:v>6.3098757569388431</c:v>
                </c:pt>
                <c:pt idx="131">
                  <c:v>6.3334225641592203</c:v>
                </c:pt>
                <c:pt idx="132">
                  <c:v>6.3567433416152506</c:v>
                </c:pt>
                <c:pt idx="133">
                  <c:v>6.3798402590046734</c:v>
                </c:pt>
                <c:pt idx="134">
                  <c:v>6.4027154651979323</c:v>
                </c:pt>
                <c:pt idx="135">
                  <c:v>6.4253710884381023</c:v>
                </c:pt>
                <c:pt idx="136">
                  <c:v>6.4478092365388973</c:v>
                </c:pt>
                <c:pt idx="137">
                  <c:v>6.4700319970807714</c:v>
                </c:pt>
                <c:pt idx="138">
                  <c:v>6.492041437605141</c:v>
                </c:pt>
                <c:pt idx="139">
                  <c:v>6.5138396058067469</c:v>
                </c:pt>
                <c:pt idx="140">
                  <c:v>6.5354285297241619</c:v>
                </c:pt>
                <c:pt idx="141">
                  <c:v>6.5568102179284766</c:v>
                </c:pt>
                <c:pt idx="142">
                  <c:v>6.5779866597101702</c:v>
                </c:pt>
                <c:pt idx="143">
                  <c:v>6.5989598252641848</c:v>
                </c:pt>
                <c:pt idx="144">
                  <c:v>6.6197316658732337</c:v>
                </c:pt>
                <c:pt idx="145">
                  <c:v>6.6403041140893366</c:v>
                </c:pt>
                <c:pt idx="146">
                  <c:v>6.6606790839136218</c:v>
                </c:pt>
                <c:pt idx="147">
                  <c:v>6.6808584709743988</c:v>
                </c:pt>
                <c:pt idx="148">
                  <c:v>6.7008441527035227</c:v>
                </c:pt>
                <c:pt idx="149">
                  <c:v>6.7206379885110623</c:v>
                </c:pt>
                <c:pt idx="150">
                  <c:v>6.7402418199582996</c:v>
                </c:pt>
                <c:pt idx="151">
                  <c:v>6.7596574709290573</c:v>
                </c:pt>
                <c:pt idx="152">
                  <c:v>6.7788867477993904</c:v>
                </c:pt>
                <c:pt idx="153">
                  <c:v>6.7979314396056463</c:v>
                </c:pt>
                <c:pt idx="154">
                  <c:v>6.8167933182109151</c:v>
                </c:pt>
                <c:pt idx="155">
                  <c:v>6.8354741384698698</c:v>
                </c:pt>
                <c:pt idx="156">
                  <c:v>6.8539756383920416</c:v>
                </c:pt>
                <c:pt idx="157">
                  <c:v>6.8722995393035138</c:v>
                </c:pt>
                <c:pt idx="158">
                  <c:v>6.8904475460070724</c:v>
                </c:pt>
                <c:pt idx="159">
                  <c:v>6.9084213469408127</c:v>
                </c:pt>
                <c:pt idx="160">
                  <c:v>6.9262226143352317</c:v>
                </c:pt>
                <c:pt idx="161">
                  <c:v>6.9438530043688003</c:v>
                </c:pt>
                <c:pt idx="162">
                  <c:v>6.9613141573220592</c:v>
                </c:pt>
                <c:pt idx="163">
                  <c:v>6.9786076977302161</c:v>
                </c:pt>
                <c:pt idx="164">
                  <c:v>6.9957352345342922</c:v>
                </c:pt>
                <c:pt idx="165">
                  <c:v>7.0126983612308136</c:v>
                </c:pt>
                <c:pt idx="166">
                  <c:v>7.0294986560200661</c:v>
                </c:pt>
                <c:pt idx="167">
                  <c:v>7.0461376819529242</c:v>
                </c:pt>
                <c:pt idx="168">
                  <c:v>7.0626169870762734</c:v>
                </c:pt>
                <c:pt idx="169">
                  <c:v>7.0789381045770412</c:v>
                </c:pt>
                <c:pt idx="170">
                  <c:v>7.0951025529248275</c:v>
                </c:pt>
                <c:pt idx="171">
                  <c:v>7.1111118360131975</c:v>
                </c:pt>
                <c:pt idx="172">
                  <c:v>7.126967443299578</c:v>
                </c:pt>
                <c:pt idx="173">
                  <c:v>7.1426708499438529</c:v>
                </c:pt>
                <c:pt idx="174">
                  <c:v>7.1582235169455926</c:v>
                </c:pt>
                <c:pt idx="175">
                  <c:v>7.1736268912799881</c:v>
                </c:pt>
                <c:pt idx="176">
                  <c:v>7.1888824060324721</c:v>
                </c:pt>
                <c:pt idx="177">
                  <c:v>7.20399148053205</c:v>
                </c:pt>
                <c:pt idx="178">
                  <c:v>7.2189555204833482</c:v>
                </c:pt>
                <c:pt idx="179">
                  <c:v>7.2337759180973986</c:v>
                </c:pt>
                <c:pt idx="180">
                  <c:v>7.248454052221164</c:v>
                </c:pt>
                <c:pt idx="181">
                  <c:v>7.2629912884658259</c:v>
                </c:pt>
                <c:pt idx="182">
                  <c:v>7.2773889793338293</c:v>
                </c:pt>
                <c:pt idx="183">
                  <c:v>7.2916484643447275</c:v>
                </c:pt>
                <c:pt idx="184">
                  <c:v>7.3057710701597927</c:v>
                </c:pt>
                <c:pt idx="185">
                  <c:v>7.3197581107054592</c:v>
                </c:pt>
                <c:pt idx="186">
                  <c:v>7.3336108872955537</c:v>
                </c:pt>
                <c:pt idx="187">
                  <c:v>7.3473306887523808</c:v>
                </c:pt>
                <c:pt idx="188">
                  <c:v>7.3609187915266148</c:v>
                </c:pt>
                <c:pt idx="189">
                  <c:v>7.3743764598160713</c:v>
                </c:pt>
                <c:pt idx="190">
                  <c:v>7.3877049456833142</c:v>
                </c:pt>
                <c:pt idx="191">
                  <c:v>7.4009054891721497</c:v>
                </c:pt>
                <c:pt idx="192">
                  <c:v>7.4139793184229941</c:v>
                </c:pt>
                <c:pt idx="193">
                  <c:v>7.4269276497871388</c:v>
                </c:pt>
                <c:pt idx="194">
                  <c:v>7.4397516879399159</c:v>
                </c:pt>
                <c:pt idx="195">
                  <c:v>7.4524526259927715</c:v>
                </c:pt>
                <c:pt idx="196">
                  <c:v>7.4650316456042782</c:v>
                </c:pt>
                <c:pt idx="197">
                  <c:v>7.4774899170900655</c:v>
                </c:pt>
                <c:pt idx="198">
                  <c:v>7.4898285995317107</c:v>
                </c:pt>
                <c:pt idx="199">
                  <c:v>7.5020488408845685</c:v>
                </c:pt>
                <c:pt idx="200">
                  <c:v>7.5141517780845799</c:v>
                </c:pt>
                <c:pt idx="201">
                  <c:v>7.5261385371540444</c:v>
                </c:pt>
                <c:pt idx="202">
                  <c:v>7.5380102333063839</c:v>
                </c:pt>
                <c:pt idx="203">
                  <c:v>7.5497679710498984</c:v>
                </c:pt>
                <c:pt idx="204">
                  <c:v>7.5614128442905315</c:v>
                </c:pt>
                <c:pt idx="205">
                  <c:v>7.5729459364336336</c:v>
                </c:pt>
                <c:pt idx="206">
                  <c:v>7.5843683204847689</c:v>
                </c:pt>
                <c:pt idx="207">
                  <c:v>7.5956810591495376</c:v>
                </c:pt>
                <c:pt idx="208">
                  <c:v>7.6068852049324533</c:v>
                </c:pt>
                <c:pt idx="209">
                  <c:v>7.6179818002348592</c:v>
                </c:pt>
                <c:pt idx="210">
                  <c:v>7.6289718774519146</c:v>
                </c:pt>
                <c:pt idx="211">
                  <c:v>7.6398564590686409</c:v>
                </c:pt>
                <c:pt idx="212">
                  <c:v>7.6506365577550577</c:v>
                </c:pt>
                <c:pt idx="213">
                  <c:v>7.6613131764603901</c:v>
                </c:pt>
                <c:pt idx="214">
                  <c:v>7.671887308506391</c:v>
                </c:pt>
                <c:pt idx="215">
                  <c:v>7.6823599376797436</c:v>
                </c:pt>
                <c:pt idx="216">
                  <c:v>7.6927320383236033</c:v>
                </c:pt>
                <c:pt idx="217">
                  <c:v>7.7030045754282366</c:v>
                </c:pt>
                <c:pt idx="218">
                  <c:v>7.7131785047208119</c:v>
                </c:pt>
                <c:pt idx="219">
                  <c:v>7.7232547727543048</c:v>
                </c:pt>
                <c:pt idx="220">
                  <c:v>7.7332343169955751</c:v>
                </c:pt>
                <c:pt idx="221">
                  <c:v>7.7431180659125776</c:v>
                </c:pt>
                <c:pt idx="222">
                  <c:v>7.7529069390607477</c:v>
                </c:pt>
                <c:pt idx="223">
                  <c:v>7.7626018471685541</c:v>
                </c:pt>
                <c:pt idx="224">
                  <c:v>7.77220369222223</c:v>
                </c:pt>
                <c:pt idx="225">
                  <c:v>7.7817133675496883</c:v>
                </c:pt>
                <c:pt idx="226">
                  <c:v>7.7911317579036412</c:v>
                </c:pt>
                <c:pt idx="227">
                  <c:v>7.8004597395439061</c:v>
                </c:pt>
                <c:pt idx="228">
                  <c:v>7.8096981803189385</c:v>
                </c:pt>
                <c:pt idx="229">
                  <c:v>7.8188479397465702</c:v>
                </c:pt>
                <c:pt idx="230">
                  <c:v>7.8279098690939737</c:v>
                </c:pt>
                <c:pt idx="231">
                  <c:v>7.8368848114568692</c:v>
                </c:pt>
                <c:pt idx="232">
                  <c:v>7.8457736018379549</c:v>
                </c:pt>
                <c:pt idx="233">
                  <c:v>7.8545770672246009</c:v>
                </c:pt>
                <c:pt idx="234">
                  <c:v>7.8632960266657843</c:v>
                </c:pt>
                <c:pt idx="235">
                  <c:v>7.8719312913482939</c:v>
                </c:pt>
                <c:pt idx="236">
                  <c:v>7.8804836646722007</c:v>
                </c:pt>
                <c:pt idx="237">
                  <c:v>7.8889539423256041</c:v>
                </c:pt>
                <c:pt idx="238">
                  <c:v>7.8973429123586545</c:v>
                </c:pt>
                <c:pt idx="239">
                  <c:v>7.9056513552568832</c:v>
                </c:pt>
                <c:pt idx="240">
                  <c:v>7.9138800440138048</c:v>
                </c:pt>
                <c:pt idx="241">
                  <c:v>7.9220297442028418</c:v>
                </c:pt>
                <c:pt idx="242">
                  <c:v>7.9301012140485465</c:v>
                </c:pt>
                <c:pt idx="243">
                  <c:v>7.9380952044971478</c:v>
                </c:pt>
                <c:pt idx="244">
                  <c:v>7.946012459286413</c:v>
                </c:pt>
                <c:pt idx="245">
                  <c:v>7.9538537150148496</c:v>
                </c:pt>
                <c:pt idx="246">
                  <c:v>7.9616197012102274</c:v>
                </c:pt>
                <c:pt idx="247">
                  <c:v>7.969311140397461</c:v>
                </c:pt>
                <c:pt idx="248">
                  <c:v>7.9769287481658209</c:v>
                </c:pt>
                <c:pt idx="249">
                  <c:v>7.9844732332355228</c:v>
                </c:pt>
                <c:pt idx="250">
                  <c:v>7.9919452975236531</c:v>
                </c:pt>
                <c:pt idx="251">
                  <c:v>7.9993456362094779</c:v>
                </c:pt>
                <c:pt idx="252">
                  <c:v>8.006674937799124</c:v>
                </c:pt>
                <c:pt idx="253">
                  <c:v>8.0139338841896279</c:v>
                </c:pt>
                <c:pt idx="254">
                  <c:v>8.0211231507323859</c:v>
                </c:pt>
                <c:pt idx="255">
                  <c:v>8.0282434062959762</c:v>
                </c:pt>
                <c:pt idx="256">
                  <c:v>8.0352953133284046</c:v>
                </c:pt>
                <c:pt idx="257">
                  <c:v>8.0422795279187191</c:v>
                </c:pt>
                <c:pt idx="258">
                  <c:v>8.0491966998580597</c:v>
                </c:pt>
                <c:pt idx="259">
                  <c:v>8.056047472700115</c:v>
                </c:pt>
                <c:pt idx="260">
                  <c:v>8.0628324838209906</c:v>
                </c:pt>
                <c:pt idx="261">
                  <c:v>8.0695523644785148</c:v>
                </c:pt>
                <c:pt idx="262">
                  <c:v>8.0762077398709611</c:v>
                </c:pt>
                <c:pt idx="263">
                  <c:v>8.0827992291952242</c:v>
                </c:pt>
                <c:pt idx="264">
                  <c:v>8.0893274457044217</c:v>
                </c:pt>
                <c:pt idx="265">
                  <c:v>8.0957929967649491</c:v>
                </c:pt>
                <c:pt idx="266">
                  <c:v>8.1021964839129943</c:v>
                </c:pt>
                <c:pt idx="267">
                  <c:v>8.1085385029104948</c:v>
                </c:pt>
                <c:pt idx="268">
                  <c:v>8.1148196438005691</c:v>
                </c:pt>
                <c:pt idx="269">
                  <c:v>8.1210404909624163</c:v>
                </c:pt>
                <c:pt idx="270">
                  <c:v>8.127201623165675</c:v>
                </c:pt>
                <c:pt idx="271">
                  <c:v>8.13330361362428</c:v>
                </c:pt>
                <c:pt idx="272">
                  <c:v>8.1393470300497928</c:v>
                </c:pt>
                <c:pt idx="273">
                  <c:v>8.1453324347042066</c:v>
                </c:pt>
                <c:pt idx="274">
                  <c:v>8.1512603844522786</c:v>
                </c:pt>
                <c:pt idx="275">
                  <c:v>8.1571314308133172</c:v>
                </c:pt>
                <c:pt idx="276">
                  <c:v>8.1629461200125117</c:v>
                </c:pt>
                <c:pt idx="277">
                  <c:v>8.1687049930317404</c:v>
                </c:pt>
                <c:pt idx="278">
                  <c:v>8.1744085856599042</c:v>
                </c:pt>
                <c:pt idx="279">
                  <c:v>8.1800574285427814</c:v>
                </c:pt>
                <c:pt idx="280">
                  <c:v>8.1856520472323862</c:v>
                </c:pt>
                <c:pt idx="281">
                  <c:v>8.1911929622358741</c:v>
                </c:pt>
                <c:pt idx="282">
                  <c:v>8.1966806890639621</c:v>
                </c:pt>
                <c:pt idx="283">
                  <c:v>8.2021157382788985</c:v>
                </c:pt>
                <c:pt idx="284">
                  <c:v>8.2074986155419545</c:v>
                </c:pt>
                <c:pt idx="285">
                  <c:v>8.2128298216604705</c:v>
                </c:pt>
                <c:pt idx="286">
                  <c:v>8.2181098526344609</c:v>
                </c:pt>
                <c:pt idx="287">
                  <c:v>8.2233391997027478</c:v>
                </c:pt>
                <c:pt idx="288">
                  <c:v>8.2285183493886684</c:v>
                </c:pt>
                <c:pt idx="289">
                  <c:v>8.2336477835453419</c:v>
                </c:pt>
                <c:pt idx="290">
                  <c:v>8.2387279794005011</c:v>
                </c:pt>
                <c:pt idx="291">
                  <c:v>8.2437594096008819</c:v>
                </c:pt>
                <c:pt idx="292">
                  <c:v>8.2487425422562151</c:v>
                </c:pt>
                <c:pt idx="293">
                  <c:v>8.2536778409827569</c:v>
                </c:pt>
                <c:pt idx="294">
                  <c:v>8.2585657649464412</c:v>
                </c:pt>
                <c:pt idx="295">
                  <c:v>8.2634067689055861</c:v>
                </c:pt>
                <c:pt idx="296">
                  <c:v>8.2682013032532105</c:v>
                </c:pt>
                <c:pt idx="297">
                  <c:v>8.2729498140589346</c:v>
                </c:pt>
                <c:pt idx="298">
                  <c:v>8.2776527431104778</c:v>
                </c:pt>
                <c:pt idx="299">
                  <c:v>8.2823105279547722</c:v>
                </c:pt>
                <c:pt idx="300">
                  <c:v>8.2869236019386552</c:v>
                </c:pt>
                <c:pt idx="301">
                  <c:v>8.2914923942492003</c:v>
                </c:pt>
                <c:pt idx="302">
                  <c:v>8.2960173299536404</c:v>
                </c:pt>
                <c:pt idx="303">
                  <c:v>8.3004988300389151</c:v>
                </c:pt>
                <c:pt idx="304">
                  <c:v>8.3049373114508427</c:v>
                </c:pt>
                <c:pt idx="305">
                  <c:v>8.309333187132907</c:v>
                </c:pt>
                <c:pt idx="306">
                  <c:v>8.3136868660646766</c:v>
                </c:pt>
                <c:pt idx="307">
                  <c:v>8.3179987532998556</c:v>
                </c:pt>
                <c:pt idx="308">
                  <c:v>8.3222692500039752</c:v>
                </c:pt>
                <c:pt idx="309">
                  <c:v>8.3264987534917037</c:v>
                </c:pt>
                <c:pt idx="310">
                  <c:v>8.3306876572638249</c:v>
                </c:pt>
                <c:pt idx="311">
                  <c:v>8.3348363510438386</c:v>
                </c:pt>
                <c:pt idx="312">
                  <c:v>8.3389452208142227</c:v>
                </c:pt>
                <c:pt idx="313">
                  <c:v>8.3430146488523498</c:v>
                </c:pt>
                <c:pt idx="314">
                  <c:v>8.3470450137660421</c:v>
                </c:pt>
                <c:pt idx="315">
                  <c:v>8.3510366905288045</c:v>
                </c:pt>
                <c:pt idx="316">
                  <c:v>8.3549900505147079</c:v>
                </c:pt>
                <c:pt idx="317">
                  <c:v>8.3589054615329363</c:v>
                </c:pt>
                <c:pt idx="318">
                  <c:v>8.362783287862019</c:v>
                </c:pt>
                <c:pt idx="319">
                  <c:v>8.3666238902837105</c:v>
                </c:pt>
                <c:pt idx="320">
                  <c:v>8.3704276261165607</c:v>
                </c:pt>
                <c:pt idx="321">
                  <c:v>8.3741948492491574</c:v>
                </c:pt>
                <c:pt idx="322">
                  <c:v>8.3779259101730563</c:v>
                </c:pt>
                <c:pt idx="323">
                  <c:v>8.381621156015381</c:v>
                </c:pt>
                <c:pt idx="324">
                  <c:v>8.3852809305711276</c:v>
                </c:pt>
                <c:pt idx="325">
                  <c:v>8.3889055743351424</c:v>
                </c:pt>
                <c:pt idx="326">
                  <c:v>8.3924954245338057</c:v>
                </c:pt>
                <c:pt idx="327">
                  <c:v>8.3960508151564071</c:v>
                </c:pt>
                <c:pt idx="328">
                  <c:v>8.3995720769862139</c:v>
                </c:pt>
                <c:pt idx="329">
                  <c:v>8.4030595376312505</c:v>
                </c:pt>
                <c:pt idx="330">
                  <c:v>8.4065135215547784</c:v>
                </c:pt>
                <c:pt idx="331">
                  <c:v>8.4099343501054786</c:v>
                </c:pt>
                <c:pt idx="332">
                  <c:v>8.4133223415473513</c:v>
                </c:pt>
                <c:pt idx="333">
                  <c:v>8.4166778110893326</c:v>
                </c:pt>
                <c:pt idx="334">
                  <c:v>8.420001070914612</c:v>
                </c:pt>
                <c:pt idx="335">
                  <c:v>8.4232924302096741</c:v>
                </c:pt>
                <c:pt idx="336">
                  <c:v>8.4265521951930822</c:v>
                </c:pt>
                <c:pt idx="337">
                  <c:v>8.4297806691439465</c:v>
                </c:pt>
                <c:pt idx="338">
                  <c:v>8.4329781524301541</c:v>
                </c:pt>
                <c:pt idx="339">
                  <c:v>8.4361449425363073</c:v>
                </c:pt>
                <c:pt idx="340">
                  <c:v>8.4392813340914081</c:v>
                </c:pt>
                <c:pt idx="341">
                  <c:v>8.4423876188962605</c:v>
                </c:pt>
                <c:pt idx="342">
                  <c:v>8.4454640859506291</c:v>
                </c:pt>
                <c:pt idx="343">
                  <c:v>8.4485110214801153</c:v>
                </c:pt>
                <c:pt idx="344">
                  <c:v>8.4515287089627957</c:v>
                </c:pt>
                <c:pt idx="345">
                  <c:v>8.454517429155592</c:v>
                </c:pt>
                <c:pt idx="346">
                  <c:v>8.4574774601203959</c:v>
                </c:pt>
                <c:pt idx="347">
                  <c:v>8.4604090772499294</c:v>
                </c:pt>
                <c:pt idx="348">
                  <c:v>8.4633125532933828</c:v>
                </c:pt>
                <c:pt idx="349">
                  <c:v>8.466188158381776</c:v>
                </c:pt>
                <c:pt idx="350">
                  <c:v>8.4690361600530917</c:v>
                </c:pt>
                <c:pt idx="351">
                  <c:v>8.4718568232771805</c:v>
                </c:pt>
                <c:pt idx="352">
                  <c:v>8.4746504104803915</c:v>
                </c:pt>
                <c:pt idx="353">
                  <c:v>8.4774171815700079</c:v>
                </c:pt>
                <c:pt idx="354">
                  <c:v>8.4801573939584163</c:v>
                </c:pt>
                <c:pt idx="355">
                  <c:v>8.482871302587057</c:v>
                </c:pt>
                <c:pt idx="356">
                  <c:v>8.4855591599501459</c:v>
                </c:pt>
                <c:pt idx="357">
                  <c:v>8.4882212161181645</c:v>
                </c:pt>
                <c:pt idx="358">
                  <c:v>8.4908577187611254</c:v>
                </c:pt>
                <c:pt idx="359">
                  <c:v>8.4934689131716148</c:v>
                </c:pt>
                <c:pt idx="360">
                  <c:v>8.4960550422876153</c:v>
                </c:pt>
                <c:pt idx="361">
                  <c:v>8.4986163467151048</c:v>
                </c:pt>
                <c:pt idx="362">
                  <c:v>8.5011530647504472</c:v>
                </c:pt>
                <c:pt idx="363">
                  <c:v>8.5036654324025562</c:v>
                </c:pt>
                <c:pt idx="364">
                  <c:v>8.5061536834148566</c:v>
                </c:pt>
                <c:pt idx="365">
                  <c:v>8.5086180492870316</c:v>
                </c:pt>
                <c:pt idx="366">
                  <c:v>8.5110587592965601</c:v>
                </c:pt>
                <c:pt idx="367">
                  <c:v>8.5134760405200502</c:v>
                </c:pt>
                <c:pt idx="368">
                  <c:v>8.5158701178543588</c:v>
                </c:pt>
                <c:pt idx="369">
                  <c:v>8.5182412140375234</c:v>
                </c:pt>
                <c:pt idx="370">
                  <c:v>8.5205895496694808</c:v>
                </c:pt>
                <c:pt idx="371">
                  <c:v>8.5229153432325901</c:v>
                </c:pt>
                <c:pt idx="372">
                  <c:v>8.525218811111964</c:v>
                </c:pt>
                <c:pt idx="373">
                  <c:v>8.5275001676155959</c:v>
                </c:pt>
                <c:pt idx="374">
                  <c:v>8.529759624994302</c:v>
                </c:pt>
                <c:pt idx="375">
                  <c:v>8.5319973934614683</c:v>
                </c:pt>
                <c:pt idx="376">
                  <c:v>8.5342136812126075</c:v>
                </c:pt>
                <c:pt idx="377">
                  <c:v>8.5364086944447219</c:v>
                </c:pt>
                <c:pt idx="378">
                  <c:v>8.5385826373755034</c:v>
                </c:pt>
                <c:pt idx="379">
                  <c:v>8.5407357122623182</c:v>
                </c:pt>
                <c:pt idx="380">
                  <c:v>8.5428681194210316</c:v>
                </c:pt>
                <c:pt idx="381">
                  <c:v>8.5449800572446435</c:v>
                </c:pt>
                <c:pt idx="382">
                  <c:v>8.5470717222217445</c:v>
                </c:pt>
                <c:pt idx="383">
                  <c:v>8.5491433089547986</c:v>
                </c:pt>
                <c:pt idx="384">
                  <c:v>8.5511950101782528</c:v>
                </c:pt>
                <c:pt idx="385">
                  <c:v>8.5532270167764537</c:v>
                </c:pt>
                <c:pt idx="386">
                  <c:v>8.5552395178014287</c:v>
                </c:pt>
                <c:pt idx="387">
                  <c:v>8.5572327004904523</c:v>
                </c:pt>
                <c:pt idx="388">
                  <c:v>8.5592067502834848</c:v>
                </c:pt>
                <c:pt idx="389">
                  <c:v>8.5611618508404117</c:v>
                </c:pt>
                <c:pt idx="390">
                  <c:v>8.5630981840581395</c:v>
                </c:pt>
                <c:pt idx="391">
                  <c:v>8.5650159300875153</c:v>
                </c:pt>
                <c:pt idx="392">
                  <c:v>8.5669152673500868</c:v>
                </c:pt>
                <c:pt idx="393">
                  <c:v>8.5687963725547043</c:v>
                </c:pt>
                <c:pt idx="394">
                  <c:v>8.5706594207139606</c:v>
                </c:pt>
                <c:pt idx="395">
                  <c:v>8.5725045851604715</c:v>
                </c:pt>
                <c:pt idx="396">
                  <c:v>8.5743320375630034</c:v>
                </c:pt>
                <c:pt idx="397">
                  <c:v>8.5761419479424497</c:v>
                </c:pt>
                <c:pt idx="398">
                  <c:v>8.5779344846876384</c:v>
                </c:pt>
                <c:pt idx="399">
                  <c:v>8.5797098145710073</c:v>
                </c:pt>
                <c:pt idx="400">
                  <c:v>8.5814681027641218</c:v>
                </c:pt>
                <c:pt idx="401">
                  <c:v>8.583209512853033</c:v>
                </c:pt>
                <c:pt idx="402">
                  <c:v>8.5849342068535002</c:v>
                </c:pt>
                <c:pt idx="403">
                  <c:v>8.5866423452260712</c:v>
                </c:pt>
                <c:pt idx="404">
                  <c:v>8.5883340868910025</c:v>
                </c:pt>
                <c:pt idx="405">
                  <c:v>8.590009589243051</c:v>
                </c:pt>
                <c:pt idx="406">
                  <c:v>8.5916690081661127</c:v>
                </c:pt>
                <c:pt idx="407">
                  <c:v>8.5933124980477285</c:v>
                </c:pt>
                <c:pt idx="408">
                  <c:v>8.5949402117934461</c:v>
                </c:pt>
                <c:pt idx="409">
                  <c:v>8.5965523008410525</c:v>
                </c:pt>
                <c:pt idx="410">
                  <c:v>8.5981489151746491</c:v>
                </c:pt>
                <c:pt idx="411">
                  <c:v>8.5997302033386216</c:v>
                </c:pt>
                <c:pt idx="412">
                  <c:v>8.6012963124514492</c:v>
                </c:pt>
                <c:pt idx="413">
                  <c:v>8.6028473882194003</c:v>
                </c:pt>
                <c:pt idx="414">
                  <c:v>8.6043835749500808</c:v>
                </c:pt>
                <c:pt idx="415">
                  <c:v>8.6059050155658632</c:v>
                </c:pt>
                <c:pt idx="416">
                  <c:v>8.6074118516171882</c:v>
                </c:pt>
                <c:pt idx="417">
                  <c:v>8.608904223295724</c:v>
                </c:pt>
                <c:pt idx="418">
                  <c:v>8.6103822694474221</c:v>
                </c:pt>
                <c:pt idx="419">
                  <c:v>8.611846127585423</c:v>
                </c:pt>
                <c:pt idx="420">
                  <c:v>8.6132959339028563</c:v>
                </c:pt>
                <c:pt idx="421">
                  <c:v>8.6147318232855135</c:v>
                </c:pt>
                <c:pt idx="422">
                  <c:v>8.6161539293243941</c:v>
                </c:pt>
                <c:pt idx="423">
                  <c:v>8.6175623843281315</c:v>
                </c:pt>
                <c:pt idx="424">
                  <c:v>8.6189573193353102</c:v>
                </c:pt>
                <c:pt idx="425">
                  <c:v>8.6203388641266532</c:v>
                </c:pt>
                <c:pt idx="426">
                  <c:v>8.6217071472370943</c:v>
                </c:pt>
                <c:pt idx="427">
                  <c:v>8.6230622959677383</c:v>
                </c:pt>
                <c:pt idx="428">
                  <c:v>8.6244044363977075</c:v>
                </c:pt>
                <c:pt idx="429">
                  <c:v>8.6257336933958708</c:v>
                </c:pt>
                <c:pt idx="430">
                  <c:v>8.6270501906324562</c:v>
                </c:pt>
                <c:pt idx="431">
                  <c:v>8.6283540505905609</c:v>
                </c:pt>
                <c:pt idx="432">
                  <c:v>8.6296453945775493</c:v>
                </c:pt>
                <c:pt idx="433">
                  <c:v>8.6309243427363338</c:v>
                </c:pt>
                <c:pt idx="434">
                  <c:v>8.6321910140565521</c:v>
                </c:pt>
                <c:pt idx="435">
                  <c:v>8.6334455263856462</c:v>
                </c:pt>
                <c:pt idx="436">
                  <c:v>8.6346879964398173</c:v>
                </c:pt>
                <c:pt idx="437">
                  <c:v>8.6359185398148899</c:v>
                </c:pt>
                <c:pt idx="438">
                  <c:v>8.6371372709970604</c:v>
                </c:pt>
                <c:pt idx="439">
                  <c:v>8.6383443033735556</c:v>
                </c:pt>
                <c:pt idx="440">
                  <c:v>8.6395397492431822</c:v>
                </c:pt>
                <c:pt idx="441">
                  <c:v>8.6407237198267701</c:v>
                </c:pt>
                <c:pt idx="442">
                  <c:v>8.6418963252775161</c:v>
                </c:pt>
                <c:pt idx="443">
                  <c:v>8.6430576746912458</c:v>
                </c:pt>
                <c:pt idx="444">
                  <c:v>8.6442078761165515</c:v>
                </c:pt>
                <c:pt idx="445">
                  <c:v>8.6453470365648499</c:v>
                </c:pt>
                <c:pt idx="446">
                  <c:v>8.6464752620203384</c:v>
                </c:pt>
                <c:pt idx="447">
                  <c:v>8.6475926574498505</c:v>
                </c:pt>
                <c:pt idx="448">
                  <c:v>8.6486993268126273</c:v>
                </c:pt>
                <c:pt idx="449">
                  <c:v>8.6497953730699919</c:v>
                </c:pt>
                <c:pt idx="450">
                  <c:v>8.6508808981949183</c:v>
                </c:pt>
                <c:pt idx="451">
                  <c:v>8.6519560031815246</c:v>
                </c:pt>
                <c:pt idx="452">
                  <c:v>8.6530207880544765</c:v>
                </c:pt>
                <c:pt idx="453">
                  <c:v>8.6540753518782783</c:v>
                </c:pt>
                <c:pt idx="454">
                  <c:v>8.6551197927665005</c:v>
                </c:pt>
                <c:pt idx="455">
                  <c:v>8.6561542078909053</c:v>
                </c:pt>
                <c:pt idx="456">
                  <c:v>8.6571786934904882</c:v>
                </c:pt>
                <c:pt idx="457">
                  <c:v>8.6581933448804254</c:v>
                </c:pt>
                <c:pt idx="458">
                  <c:v>8.6591982564609538</c:v>
                </c:pt>
                <c:pt idx="459">
                  <c:v>8.6601935217261374</c:v>
                </c:pt>
                <c:pt idx="460">
                  <c:v>8.6611792332725859</c:v>
                </c:pt>
                <c:pt idx="461">
                  <c:v>8.6621554828080498</c:v>
                </c:pt>
                <c:pt idx="462">
                  <c:v>8.6631223611599655</c:v>
                </c:pt>
                <c:pt idx="463">
                  <c:v>8.6640799582838994</c:v>
                </c:pt>
                <c:pt idx="464">
                  <c:v>8.6650283632719223</c:v>
                </c:pt>
                <c:pt idx="465">
                  <c:v>8.6659676643608918</c:v>
                </c:pt>
                <c:pt idx="466">
                  <c:v>8.666897948940667</c:v>
                </c:pt>
                <c:pt idx="467">
                  <c:v>8.6678193035622382</c:v>
                </c:pt>
                <c:pt idx="468">
                  <c:v>8.6687318139457759</c:v>
                </c:pt>
                <c:pt idx="469">
                  <c:v>8.6696355649886065</c:v>
                </c:pt>
                <c:pt idx="470">
                  <c:v>8.6705306407731193</c:v>
                </c:pt>
                <c:pt idx="471">
                  <c:v>8.6714171245745764</c:v>
                </c:pt>
                <c:pt idx="472">
                  <c:v>8.6722950988688705</c:v>
                </c:pt>
                <c:pt idx="473">
                  <c:v>8.6731646453401883</c:v>
                </c:pt>
                <c:pt idx="474">
                  <c:v>8.6740258448886252</c:v>
                </c:pt>
                <c:pt idx="475">
                  <c:v>8.6748787776376961</c:v>
                </c:pt>
                <c:pt idx="476">
                  <c:v>8.6757235229417997</c:v>
                </c:pt>
                <c:pt idx="477">
                  <c:v>8.6765601593935973</c:v>
                </c:pt>
                <c:pt idx="478">
                  <c:v>8.6773887648313277</c:v>
                </c:pt>
                <c:pt idx="479">
                  <c:v>8.6782094163460446</c:v>
                </c:pt>
                <c:pt idx="480">
                  <c:v>8.6790221902887961</c:v>
                </c:pt>
                <c:pt idx="481">
                  <c:v>8.6798271622777161</c:v>
                </c:pt>
                <c:pt idx="482">
                  <c:v>8.6806244072050767</c:v>
                </c:pt>
                <c:pt idx="483">
                  <c:v>8.6814139992442403</c:v>
                </c:pt>
                <c:pt idx="484">
                  <c:v>8.6821960118565666</c:v>
                </c:pt>
                <c:pt idx="485">
                  <c:v>8.6829705177982515</c:v>
                </c:pt>
                <c:pt idx="486">
                  <c:v>8.6837375891270892</c:v>
                </c:pt>
                <c:pt idx="487">
                  <c:v>8.6844972972091767</c:v>
                </c:pt>
                <c:pt idx="488">
                  <c:v>8.6852497127255628</c:v>
                </c:pt>
                <c:pt idx="489">
                  <c:v>8.6859949056788093</c:v>
                </c:pt>
                <c:pt idx="490">
                  <c:v>8.6867329453995161</c:v>
                </c:pt>
                <c:pt idx="491">
                  <c:v>8.6874639005527658</c:v>
                </c:pt>
                <c:pt idx="492">
                  <c:v>8.6881878391445149</c:v>
                </c:pt>
                <c:pt idx="493">
                  <c:v>8.6889048285279138</c:v>
                </c:pt>
                <c:pt idx="494">
                  <c:v>8.6896149354095868</c:v>
                </c:pt>
                <c:pt idx="495">
                  <c:v>8.690318225855826</c:v>
                </c:pt>
                <c:pt idx="496">
                  <c:v>8.6910147652987391</c:v>
                </c:pt>
                <c:pt idx="497">
                  <c:v>8.6917046185423441</c:v>
                </c:pt>
                <c:pt idx="498">
                  <c:v>8.6923878497685934</c:v>
                </c:pt>
                <c:pt idx="499">
                  <c:v>8.6930645225433452</c:v>
                </c:pt>
                <c:pt idx="500">
                  <c:v>8.6937346998222811</c:v>
                </c:pt>
                <c:pt idx="501">
                  <c:v>8.6943984439567554</c:v>
                </c:pt>
                <c:pt idx="502">
                  <c:v>8.6950558166996057</c:v>
                </c:pt>
                <c:pt idx="503">
                  <c:v>8.695706879210892</c:v>
                </c:pt>
                <c:pt idx="504">
                  <c:v>8.6963516920635886</c:v>
                </c:pt>
                <c:pt idx="505">
                  <c:v>8.6969903152492201</c:v>
                </c:pt>
                <c:pt idx="506">
                  <c:v>8.6976228081834428</c:v>
                </c:pt>
                <c:pt idx="507">
                  <c:v>8.6982492297115694</c:v>
                </c:pt>
                <c:pt idx="508">
                  <c:v>8.6988696381140507</c:v>
                </c:pt>
                <c:pt idx="509">
                  <c:v>8.6994840911118896</c:v>
                </c:pt>
                <c:pt idx="510">
                  <c:v>8.7000926458720187</c:v>
                </c:pt>
                <c:pt idx="511">
                  <c:v>8.700695359012613</c:v>
                </c:pt>
                <c:pt idx="512">
                  <c:v>8.7012922866083642</c:v>
                </c:pt>
                <c:pt idx="513">
                  <c:v>8.7018834841956867</c:v>
                </c:pt>
                <c:pt idx="514">
                  <c:v>8.702469006777898</c:v>
                </c:pt>
                <c:pt idx="515">
                  <c:v>8.7030489088303256</c:v>
                </c:pt>
                <c:pt idx="516">
                  <c:v>8.7036232443053816</c:v>
                </c:pt>
                <c:pt idx="517">
                  <c:v>8.7041920666375781</c:v>
                </c:pt>
                <c:pt idx="518">
                  <c:v>8.7047554287485021</c:v>
                </c:pt>
                <c:pt idx="519">
                  <c:v>8.7053133830517346</c:v>
                </c:pt>
                <c:pt idx="520">
                  <c:v>8.7058659814577322</c:v>
                </c:pt>
                <c:pt idx="521">
                  <c:v>8.7064132753786563</c:v>
                </c:pt>
                <c:pt idx="522">
                  <c:v>8.706955315733147</c:v>
                </c:pt>
                <c:pt idx="523">
                  <c:v>8.7074921529510743</c:v>
                </c:pt>
                <c:pt idx="524">
                  <c:v>8.7080238369782226</c:v>
                </c:pt>
                <c:pt idx="525">
                  <c:v>8.7085504172809376</c:v>
                </c:pt>
                <c:pt idx="526">
                  <c:v>8.7090719428507271</c:v>
                </c:pt>
                <c:pt idx="527">
                  <c:v>8.7095884622088224</c:v>
                </c:pt>
                <c:pt idx="528">
                  <c:v>8.7101000234106944</c:v>
                </c:pt>
                <c:pt idx="529">
                  <c:v>8.710606674050517</c:v>
                </c:pt>
                <c:pt idx="530">
                  <c:v>8.7111084612656011</c:v>
                </c:pt>
                <c:pt idx="531">
                  <c:v>8.7116054317407805</c:v>
                </c:pt>
                <c:pt idx="532">
                  <c:v>8.7120976317127532</c:v>
                </c:pt>
                <c:pt idx="533">
                  <c:v>8.7125851069743803</c:v>
                </c:pt>
                <c:pt idx="534">
                  <c:v>8.7130679028789508</c:v>
                </c:pt>
                <c:pt idx="535">
                  <c:v>8.7135460643443992</c:v>
                </c:pt>
                <c:pt idx="536">
                  <c:v>8.7140196358574915</c:v>
                </c:pt>
                <c:pt idx="537">
                  <c:v>8.7144886614779473</c:v>
                </c:pt>
                <c:pt idx="538">
                  <c:v>8.7149531848425585</c:v>
                </c:pt>
                <c:pt idx="539">
                  <c:v>8.7154132491692327</c:v>
                </c:pt>
                <c:pt idx="540">
                  <c:v>8.7158688972610285</c:v>
                </c:pt>
                <c:pt idx="541">
                  <c:v>8.7163201715101284</c:v>
                </c:pt>
                <c:pt idx="542">
                  <c:v>8.7167671139017813</c:v>
                </c:pt>
                <c:pt idx="543">
                  <c:v>8.7172097660182164</c:v>
                </c:pt>
                <c:pt idx="544">
                  <c:v>8.7176481690425085</c:v>
                </c:pt>
                <c:pt idx="545">
                  <c:v>8.7180823637624076</c:v>
                </c:pt>
                <c:pt idx="546">
                  <c:v>8.7185123905741353</c:v>
                </c:pt>
                <c:pt idx="547">
                  <c:v>8.7189382894861449</c:v>
                </c:pt>
                <c:pt idx="548">
                  <c:v>8.719360100122838</c:v>
                </c:pt>
                <c:pt idx="549">
                  <c:v>8.7197778617282591</c:v>
                </c:pt>
                <c:pt idx="550">
                  <c:v>8.7201916131697388</c:v>
                </c:pt>
                <c:pt idx="551">
                  <c:v>8.720601392941516</c:v>
                </c:pt>
                <c:pt idx="552">
                  <c:v>8.7210072391683173</c:v>
                </c:pt>
                <c:pt idx="553">
                  <c:v>8.7214091896089041</c:v>
                </c:pt>
                <c:pt idx="554">
                  <c:v>8.7218072816595811</c:v>
                </c:pt>
                <c:pt idx="555">
                  <c:v>8.7222015523576815</c:v>
                </c:pt>
                <c:pt idx="556">
                  <c:v>8.7225920383850148</c:v>
                </c:pt>
                <c:pt idx="557">
                  <c:v>8.7229787760712707</c:v>
                </c:pt>
                <c:pt idx="558">
                  <c:v>8.7233618013974059</c:v>
                </c:pt>
                <c:pt idx="559">
                  <c:v>8.7237411499989914</c:v>
                </c:pt>
                <c:pt idx="560">
                  <c:v>8.7241168571695216</c:v>
                </c:pt>
                <c:pt idx="561">
                  <c:v>8.7244889578637093</c:v>
                </c:pt>
                <c:pt idx="562">
                  <c:v>8.724857486700726</c:v>
                </c:pt>
                <c:pt idx="563">
                  <c:v>8.7252224779674279</c:v>
                </c:pt>
                <c:pt idx="564">
                  <c:v>8.725583965621551</c:v>
                </c:pt>
                <c:pt idx="565">
                  <c:v>8.7259419832948613</c:v>
                </c:pt>
                <c:pt idx="566">
                  <c:v>8.7262965642962875</c:v>
                </c:pt>
                <c:pt idx="567">
                  <c:v>8.7266477416150199</c:v>
                </c:pt>
                <c:pt idx="568">
                  <c:v>8.7269955479235843</c:v>
                </c:pt>
                <c:pt idx="569">
                  <c:v>8.7273400155808716</c:v>
                </c:pt>
                <c:pt idx="570">
                  <c:v>8.7276811766351603</c:v>
                </c:pt>
                <c:pt idx="571">
                  <c:v>8.7280190628270873</c:v>
                </c:pt>
                <c:pt idx="572">
                  <c:v>8.7283537055926068</c:v>
                </c:pt>
                <c:pt idx="573">
                  <c:v>8.7286851360659146</c:v>
                </c:pt>
                <c:pt idx="574">
                  <c:v>8.7290133850823448</c:v>
                </c:pt>
                <c:pt idx="575">
                  <c:v>8.7293384831812393</c:v>
                </c:pt>
                <c:pt idx="576">
                  <c:v>8.7296604606087804</c:v>
                </c:pt>
                <c:pt idx="577">
                  <c:v>8.7299793473208229</c:v>
                </c:pt>
                <c:pt idx="578">
                  <c:v>8.7302951729856613</c:v>
                </c:pt>
                <c:pt idx="579">
                  <c:v>8.7306079669868044</c:v>
                </c:pt>
                <c:pt idx="580">
                  <c:v>8.7309177584257025</c:v>
                </c:pt>
                <c:pt idx="581">
                  <c:v>8.731224576124454</c:v>
                </c:pt>
                <c:pt idx="582">
                  <c:v>8.7315284486284916</c:v>
                </c:pt>
                <c:pt idx="583">
                  <c:v>8.7318294042092379</c:v>
                </c:pt>
                <c:pt idx="584">
                  <c:v>8.7321274708667254</c:v>
                </c:pt>
                <c:pt idx="585">
                  <c:v>8.7324226763322166</c:v>
                </c:pt>
                <c:pt idx="586">
                  <c:v>8.7327150480707765</c:v>
                </c:pt>
                <c:pt idx="587">
                  <c:v>8.7330046132838248</c:v>
                </c:pt>
                <c:pt idx="588">
                  <c:v>8.7332913989116729</c:v>
                </c:pt>
                <c:pt idx="589">
                  <c:v>8.7335754316360248</c:v>
                </c:pt>
                <c:pt idx="590">
                  <c:v>8.7338567378824674</c:v>
                </c:pt>
                <c:pt idx="591">
                  <c:v>8.7341353438229206</c:v>
                </c:pt>
                <c:pt idx="592">
                  <c:v>8.7344112753780738</c:v>
                </c:pt>
                <c:pt idx="593">
                  <c:v>8.7346845582198025</c:v>
                </c:pt>
                <c:pt idx="594">
                  <c:v>8.7349552177735532</c:v>
                </c:pt>
                <c:pt idx="595">
                  <c:v>8.7352232792207065</c:v>
                </c:pt>
                <c:pt idx="596">
                  <c:v>8.7354887675009287</c:v>
                </c:pt>
                <c:pt idx="597">
                  <c:v>8.7357517073144777</c:v>
                </c:pt>
                <c:pt idx="598">
                  <c:v>8.7360121231245156</c:v>
                </c:pt>
              </c:numCache>
            </c:numRef>
          </c:xVal>
          <c:yVal>
            <c:numRef>
              <c:f>'FROM SPLIT TIMES'!$N$3:$N$601</c:f>
              <c:numCache>
                <c:formatCode>0.00</c:formatCode>
                <c:ptCount val="599"/>
                <c:pt idx="0">
                  <c:v>1.3881105047778957</c:v>
                </c:pt>
                <c:pt idx="1">
                  <c:v>2.0523423681615411</c:v>
                </c:pt>
                <c:pt idx="2">
                  <c:v>2.697306291946044</c:v>
                </c:pt>
                <c:pt idx="3">
                  <c:v>3.323450422999541</c:v>
                </c:pt>
                <c:pt idx="4">
                  <c:v>3.9312130964391327</c:v>
                </c:pt>
                <c:pt idx="5">
                  <c:v>4.5210230488178222</c:v>
                </c:pt>
                <c:pt idx="6">
                  <c:v>5.0932996265997819</c:v>
                </c:pt>
                <c:pt idx="7">
                  <c:v>5.6484529900312808</c:v>
                </c:pt>
                <c:pt idx="8">
                  <c:v>6.1868843125120483</c:v>
                </c:pt>
                <c:pt idx="9">
                  <c:v>6.7089859755693464</c:v>
                </c:pt>
                <c:pt idx="10">
                  <c:v>7.2151417595347489</c:v>
                </c:pt>
                <c:pt idx="11">
                  <c:v>7.7057270300210501</c:v>
                </c:pt>
                <c:pt idx="12">
                  <c:v>8.1811089202946405</c:v>
                </c:pt>
                <c:pt idx="13">
                  <c:v>8.6416465096363382</c:v>
                </c:pt>
                <c:pt idx="14">
                  <c:v>9.0876909977814631</c:v>
                </c:pt>
                <c:pt idx="15">
                  <c:v>9.5195858755279357</c:v>
                </c:pt>
                <c:pt idx="16">
                  <c:v>9.9376670915989109</c:v>
                </c:pt>
                <c:pt idx="17">
                  <c:v>10.342263215844609</c:v>
                </c:pt>
                <c:pt idx="18">
                  <c:v>10.733695598865923</c:v>
                </c:pt>
                <c:pt idx="19">
                  <c:v>11.112278528140452</c:v>
                </c:pt>
                <c:pt idx="20">
                  <c:v>11.478319380729809</c:v>
                </c:pt>
                <c:pt idx="21">
                  <c:v>11.832118772645112</c:v>
                </c:pt>
                <c:pt idx="22">
                  <c:v>12.173970704945789</c:v>
                </c:pt>
                <c:pt idx="23">
                  <c:v>12.504162706645198</c:v>
                </c:pt>
                <c:pt idx="24">
                  <c:v>12.822975974494641</c:v>
                </c:pt>
                <c:pt idx="25">
                  <c:v>13.130685509715882</c:v>
                </c:pt>
                <c:pt idx="26">
                  <c:v>13.427560251750569</c:v>
                </c:pt>
                <c:pt idx="27">
                  <c:v>13.713863209093311</c:v>
                </c:pt>
                <c:pt idx="28">
                  <c:v>13.989851587273778</c:v>
                </c:pt>
                <c:pt idx="29">
                  <c:v>14.255776914051436</c:v>
                </c:pt>
                <c:pt idx="30">
                  <c:v>14.511885161885386</c:v>
                </c:pt>
                <c:pt idx="31">
                  <c:v>14.758416867739943</c:v>
                </c:pt>
                <c:pt idx="32">
                  <c:v>14.995607250285536</c:v>
                </c:pt>
                <c:pt idx="33">
                  <c:v>15.223686324552924</c:v>
                </c:pt>
                <c:pt idx="34">
                  <c:v>15.44287901409743</c:v>
                </c:pt>
                <c:pt idx="35">
                  <c:v>15.653405260728706</c:v>
                </c:pt>
                <c:pt idx="36">
                  <c:v>15.855480131860013</c:v>
                </c:pt>
                <c:pt idx="37">
                  <c:v>16.049313925530086</c:v>
                </c:pt>
                <c:pt idx="38">
                  <c:v>16.235112273149074</c:v>
                </c:pt>
                <c:pt idx="39">
                  <c:v>16.413076240019233</c:v>
                </c:pt>
                <c:pt idx="40">
                  <c:v>16.583402423679559</c:v>
                </c:pt>
                <c:pt idx="41">
                  <c:v>16.746283050122642</c:v>
                </c:pt>
                <c:pt idx="42">
                  <c:v>16.901906067930831</c:v>
                </c:pt>
                <c:pt idx="43">
                  <c:v>17.050455240377673</c:v>
                </c:pt>
                <c:pt idx="44">
                  <c:v>17.192110235539687</c:v>
                </c:pt>
                <c:pt idx="45">
                  <c:v>17.327046714462377</c:v>
                </c:pt>
                <c:pt idx="46">
                  <c:v>17.455436417423368</c:v>
                </c:pt>
                <c:pt idx="47">
                  <c:v>17.5774472483347</c:v>
                </c:pt>
                <c:pt idx="48">
                  <c:v>17.693243357325311</c:v>
                </c:pt>
                <c:pt idx="49">
                  <c:v>17.802985221543636</c:v>
                </c:pt>
                <c:pt idx="50">
                  <c:v>17.906829724219659</c:v>
                </c:pt>
                <c:pt idx="51">
                  <c:v>18.004930232024591</c:v>
                </c:pt>
                <c:pt idx="52">
                  <c:v>18.097436670765578</c:v>
                </c:pt>
                <c:pt idx="53">
                  <c:v>18.184495599452049</c:v>
                </c:pt>
                <c:pt idx="54">
                  <c:v>18.266250282769334</c:v>
                </c:pt>
                <c:pt idx="55">
                  <c:v>18.342840761994644</c:v>
                </c:pt>
                <c:pt idx="56">
                  <c:v>18.414403924389301</c:v>
                </c:pt>
                <c:pt idx="57">
                  <c:v>18.481073571100833</c:v>
                </c:pt>
                <c:pt idx="58">
                  <c:v>18.54298048360728</c:v>
                </c:pt>
                <c:pt idx="59">
                  <c:v>18.600252488735848</c:v>
                </c:pt>
                <c:pt idx="60">
                  <c:v>18.653014522286828</c:v>
                </c:pt>
                <c:pt idx="61">
                  <c:v>18.701388691293374</c:v>
                </c:pt>
                <c:pt idx="62">
                  <c:v>18.745494334946859</c:v>
                </c:pt>
                <c:pt idx="63">
                  <c:v>18.785448084216878</c:v>
                </c:pt>
                <c:pt idx="64">
                  <c:v>18.821363920194393</c:v>
                </c:pt>
                <c:pt idx="65">
                  <c:v>18.8533532311858</c:v>
                </c:pt>
                <c:pt idx="66">
                  <c:v>18.881524868585071</c:v>
                </c:pt>
                <c:pt idx="67">
                  <c:v>18.9059852015506</c:v>
                </c:pt>
                <c:pt idx="68">
                  <c:v>18.926838170512678</c:v>
                </c:pt>
                <c:pt idx="69">
                  <c:v>18.944185339537007</c:v>
                </c:pt>
                <c:pt idx="70">
                  <c:v>18.958125947569119</c:v>
                </c:pt>
                <c:pt idx="71">
                  <c:v>18.968756958583903</c:v>
                </c:pt>
                <c:pt idx="72">
                  <c:v>18.976173110664039</c:v>
                </c:pt>
                <c:pt idx="73">
                  <c:v>18.980466964030494</c:v>
                </c:pt>
                <c:pt idx="74">
                  <c:v>18.981728948047817</c:v>
                </c:pt>
                <c:pt idx="75">
                  <c:v>18.980047407226351</c:v>
                </c:pt>
                <c:pt idx="76">
                  <c:v>18.975508646243142</c:v>
                </c:pt>
                <c:pt idx="77">
                  <c:v>18.968196974002574</c:v>
                </c:pt>
                <c:pt idx="78">
                  <c:v>18.958194746757755</c:v>
                </c:pt>
                <c:pt idx="79">
                  <c:v>18.945582410312607</c:v>
                </c:pt>
                <c:pt idx="80">
                  <c:v>18.930438541324754</c:v>
                </c:pt>
                <c:pt idx="81">
                  <c:v>18.912839887728399</c:v>
                </c:pt>
                <c:pt idx="82">
                  <c:v>18.892861408296312</c:v>
                </c:pt>
                <c:pt idx="83">
                  <c:v>18.870576311359287</c:v>
                </c:pt>
                <c:pt idx="84">
                  <c:v>18.846056092701399</c:v>
                </c:pt>
                <c:pt idx="85">
                  <c:v>18.819370572648641</c:v>
                </c:pt>
                <c:pt idx="86">
                  <c:v>18.790587932368322</c:v>
                </c:pt>
                <c:pt idx="87">
                  <c:v>18.759774749396207</c:v>
                </c:pt>
                <c:pt idx="88">
                  <c:v>18.726996032407975</c:v>
                </c:pt>
                <c:pt idx="89">
                  <c:v>18.692315255251117</c:v>
                </c:pt>
                <c:pt idx="90">
                  <c:v>18.655794390253401</c:v>
                </c:pt>
                <c:pt idx="91">
                  <c:v>18.617493940822996</c:v>
                </c:pt>
                <c:pt idx="92">
                  <c:v>18.577472973355878</c:v>
                </c:pt>
                <c:pt idx="93">
                  <c:v>18.535789148465014</c:v>
                </c:pt>
                <c:pt idx="94">
                  <c:v>18.492498751546012</c:v>
                </c:pt>
                <c:pt idx="95">
                  <c:v>18.447656722693409</c:v>
                </c:pt>
                <c:pt idx="96">
                  <c:v>18.401316685981428</c:v>
                </c:pt>
                <c:pt idx="97">
                  <c:v>18.353530978122812</c:v>
                </c:pt>
                <c:pt idx="98">
                  <c:v>18.304350676519103</c:v>
                </c:pt>
                <c:pt idx="99">
                  <c:v>18.25382562671518</c:v>
                </c:pt>
                <c:pt idx="100">
                  <c:v>18.202004469270957</c:v>
                </c:pt>
                <c:pt idx="101">
                  <c:v>18.148934666062512</c:v>
                </c:pt>
                <c:pt idx="102">
                  <c:v>18.094662526025001</c:v>
                </c:pt>
                <c:pt idx="103">
                  <c:v>18.039233230348984</c:v>
                </c:pt>
                <c:pt idx="104">
                  <c:v>17.982690857142114</c:v>
                </c:pt>
                <c:pt idx="105">
                  <c:v>17.925078405567287</c:v>
                </c:pt>
                <c:pt idx="106">
                  <c:v>17.866437819468651</c:v>
                </c:pt>
                <c:pt idx="107">
                  <c:v>17.8068100104961</c:v>
                </c:pt>
                <c:pt idx="108">
                  <c:v>17.746234880739191</c:v>
                </c:pt>
                <c:pt idx="109">
                  <c:v>17.684751344880663</c:v>
                </c:pt>
                <c:pt idx="110">
                  <c:v>17.622397351879968</c:v>
                </c:pt>
                <c:pt idx="111">
                  <c:v>17.559209906196635</c:v>
                </c:pt>
                <c:pt idx="112">
                  <c:v>17.49522508856332</c:v>
                </c:pt>
                <c:pt idx="113">
                  <c:v>17.430478076318103</c:v>
                </c:pt>
                <c:pt idx="114">
                  <c:v>17.365003163305293</c:v>
                </c:pt>
                <c:pt idx="115">
                  <c:v>17.298833779354009</c:v>
                </c:pt>
                <c:pt idx="116">
                  <c:v>17.232002509343392</c:v>
                </c:pt>
                <c:pt idx="117">
                  <c:v>17.164541111863247</c:v>
                </c:pt>
                <c:pt idx="118">
                  <c:v>17.096480537478616</c:v>
                </c:pt>
                <c:pt idx="119">
                  <c:v>17.027850946606844</c:v>
                </c:pt>
                <c:pt idx="120">
                  <c:v>16.958681727015062</c:v>
                </c:pt>
                <c:pt idx="121">
                  <c:v>16.889001510946382</c:v>
                </c:pt>
                <c:pt idx="122">
                  <c:v>16.818838191882474</c:v>
                </c:pt>
                <c:pt idx="123">
                  <c:v>16.748218940950292</c:v>
                </c:pt>
                <c:pt idx="124">
                  <c:v>16.677170222980479</c:v>
                </c:pt>
                <c:pt idx="125">
                  <c:v>16.605717812224729</c:v>
                </c:pt>
                <c:pt idx="126">
                  <c:v>16.5338868077394</c:v>
                </c:pt>
                <c:pt idx="127">
                  <c:v>16.46170164844235</c:v>
                </c:pt>
                <c:pt idx="128">
                  <c:v>16.389186127849946</c:v>
                </c:pt>
                <c:pt idx="129">
                  <c:v>16.31636340850098</c:v>
                </c:pt>
                <c:pt idx="130">
                  <c:v>16.243256036074026</c:v>
                </c:pt>
                <c:pt idx="131">
                  <c:v>16.169885953204805</c:v>
                </c:pt>
                <c:pt idx="132">
                  <c:v>16.096274513009867</c:v>
                </c:pt>
                <c:pt idx="133">
                  <c:v>16.022442492322636</c:v>
                </c:pt>
                <c:pt idx="134">
                  <c:v>15.948410104648104</c:v>
                </c:pt>
                <c:pt idx="135">
                  <c:v>15.874197012841899</c:v>
                </c:pt>
                <c:pt idx="136">
                  <c:v>15.79982234151967</c:v>
                </c:pt>
                <c:pt idx="137">
                  <c:v>15.72530468920233</c:v>
                </c:pt>
                <c:pt idx="138">
                  <c:v>15.650662140202884</c:v>
                </c:pt>
                <c:pt idx="139">
                  <c:v>15.575912276260105</c:v>
                </c:pt>
                <c:pt idx="140">
                  <c:v>15.50107218792451</c:v>
                </c:pt>
                <c:pt idx="141">
                  <c:v>15.426158485701775</c:v>
                </c:pt>
                <c:pt idx="142">
                  <c:v>15.351187310958711</c:v>
                </c:pt>
                <c:pt idx="143">
                  <c:v>15.276174346596804</c:v>
                </c:pt>
                <c:pt idx="144">
                  <c:v>15.20113482749816</c:v>
                </c:pt>
                <c:pt idx="145">
                  <c:v>15.126083550748719</c:v>
                </c:pt>
                <c:pt idx="146">
                  <c:v>15.051034885643267</c:v>
                </c:pt>
                <c:pt idx="147">
                  <c:v>14.97600278347703</c:v>
                </c:pt>
                <c:pt idx="148">
                  <c:v>14.90100078712817</c:v>
                </c:pt>
                <c:pt idx="149">
                  <c:v>14.826042040435604</c:v>
                </c:pt>
                <c:pt idx="150">
                  <c:v>14.751139297376538</c:v>
                </c:pt>
                <c:pt idx="151">
                  <c:v>14.676304931047762</c:v>
                </c:pt>
                <c:pt idx="152">
                  <c:v>14.601550942454956</c:v>
                </c:pt>
                <c:pt idx="153">
                  <c:v>14.52688896911399</c:v>
                </c:pt>
                <c:pt idx="154">
                  <c:v>14.452330293468144</c:v>
                </c:pt>
                <c:pt idx="155">
                  <c:v>14.37788585112509</c:v>
                </c:pt>
                <c:pt idx="156">
                  <c:v>14.303566238917515</c:v>
                </c:pt>
                <c:pt idx="157">
                  <c:v>14.229381722790958</c:v>
                </c:pt>
                <c:pt idx="158">
                  <c:v>14.155342245522579</c:v>
                </c:pt>
                <c:pt idx="159">
                  <c:v>14.081457434274327</c:v>
                </c:pt>
                <c:pt idx="160">
                  <c:v>14.007736607984057</c:v>
                </c:pt>
                <c:pt idx="161">
                  <c:v>13.934188784597925</c:v>
                </c:pt>
                <c:pt idx="162">
                  <c:v>13.860822688147426</c:v>
                </c:pt>
                <c:pt idx="163">
                  <c:v>13.787646755674325</c:v>
                </c:pt>
                <c:pt idx="164">
                  <c:v>13.714669144006647</c:v>
                </c:pt>
                <c:pt idx="165">
                  <c:v>13.641897736388865</c:v>
                </c:pt>
                <c:pt idx="166">
                  <c:v>13.56934014896936</c:v>
                </c:pt>
                <c:pt idx="167">
                  <c:v>13.49700373714809</c:v>
                </c:pt>
                <c:pt idx="168">
                  <c:v>13.424895601787448</c:v>
                </c:pt>
                <c:pt idx="169">
                  <c:v>13.353022595289158</c:v>
                </c:pt>
                <c:pt idx="170">
                  <c:v>13.281391327539971</c:v>
                </c:pt>
                <c:pt idx="171">
                  <c:v>13.210008171729038</c:v>
                </c:pt>
                <c:pt idx="172">
                  <c:v>13.138879270039432</c:v>
                </c:pt>
                <c:pt idx="173">
                  <c:v>13.068010539216731</c:v>
                </c:pt>
                <c:pt idx="174">
                  <c:v>12.997407676016955</c:v>
                </c:pt>
                <c:pt idx="175">
                  <c:v>12.927076162536622</c:v>
                </c:pt>
                <c:pt idx="176">
                  <c:v>12.857021271427216</c:v>
                </c:pt>
                <c:pt idx="177">
                  <c:v>12.787248070996617</c:v>
                </c:pt>
                <c:pt idx="178">
                  <c:v>12.717761430199765</c:v>
                </c:pt>
                <c:pt idx="179">
                  <c:v>12.648566023520948</c:v>
                </c:pt>
                <c:pt idx="180">
                  <c:v>12.579666335749945</c:v>
                </c:pt>
                <c:pt idx="181">
                  <c:v>12.511066666654253</c:v>
                </c:pt>
                <c:pt idx="182">
                  <c:v>12.442771135549593</c:v>
                </c:pt>
                <c:pt idx="183">
                  <c:v>12.374783685770829</c:v>
                </c:pt>
                <c:pt idx="184">
                  <c:v>12.307108089045325</c:v>
                </c:pt>
                <c:pt idx="185">
                  <c:v>12.239747949770898</c:v>
                </c:pt>
                <c:pt idx="186">
                  <c:v>12.172706709200249</c:v>
                </c:pt>
                <c:pt idx="187">
                  <c:v>12.105987649533926</c:v>
                </c:pt>
                <c:pt idx="188">
                  <c:v>12.039593897923661</c:v>
                </c:pt>
                <c:pt idx="189">
                  <c:v>11.97352843038804</c:v>
                </c:pt>
                <c:pt idx="190">
                  <c:v>11.90779407564226</c:v>
                </c:pt>
                <c:pt idx="191">
                  <c:v>11.842393518843828</c:v>
                </c:pt>
                <c:pt idx="192">
                  <c:v>11.777329305255984</c:v>
                </c:pt>
                <c:pt idx="193">
                  <c:v>11.712603843830498</c:v>
                </c:pt>
                <c:pt idx="194">
                  <c:v>11.648219410711617</c:v>
                </c:pt>
                <c:pt idx="195">
                  <c:v>11.584178152662744</c:v>
                </c:pt>
                <c:pt idx="196">
                  <c:v>11.520482090417556</c:v>
                </c:pt>
                <c:pt idx="197">
                  <c:v>11.457133121957028</c:v>
                </c:pt>
                <c:pt idx="198">
                  <c:v>11.394133025714085</c:v>
                </c:pt>
                <c:pt idx="199">
                  <c:v>11.331483463707192</c:v>
                </c:pt>
                <c:pt idx="200">
                  <c:v>11.269185984604599</c:v>
                </c:pt>
                <c:pt idx="201">
                  <c:v>11.207242026720508</c:v>
                </c:pt>
                <c:pt idx="202">
                  <c:v>11.145652920944732</c:v>
                </c:pt>
                <c:pt idx="203">
                  <c:v>11.084419893607135</c:v>
                </c:pt>
                <c:pt idx="204">
                  <c:v>11.023544069278337</c:v>
                </c:pt>
                <c:pt idx="205">
                  <c:v>10.963026473507895</c:v>
                </c:pt>
                <c:pt idx="206">
                  <c:v>10.902868035501413</c:v>
                </c:pt>
                <c:pt idx="207">
                  <c:v>10.843069590737752</c:v>
                </c:pt>
                <c:pt idx="208">
                  <c:v>10.783631883527674</c:v>
                </c:pt>
                <c:pt idx="209">
                  <c:v>10.724555569515104</c:v>
                </c:pt>
                <c:pt idx="210">
                  <c:v>10.665841218122287</c:v>
                </c:pt>
                <c:pt idx="211">
                  <c:v>10.607489314939919</c:v>
                </c:pt>
                <c:pt idx="212">
                  <c:v>10.549500264063523</c:v>
                </c:pt>
                <c:pt idx="213">
                  <c:v>10.491874390377143</c:v>
                </c:pt>
                <c:pt idx="214">
                  <c:v>10.434611941785441</c:v>
                </c:pt>
                <c:pt idx="215">
                  <c:v>10.377713091395377</c:v>
                </c:pt>
                <c:pt idx="216">
                  <c:v>10.321177939648429</c:v>
                </c:pt>
                <c:pt idx="217">
                  <c:v>10.265006516404526</c:v>
                </c:pt>
                <c:pt idx="218">
                  <c:v>10.209198782978538</c:v>
                </c:pt>
                <c:pt idx="219">
                  <c:v>10.153754634130525</c:v>
                </c:pt>
                <c:pt idx="220">
                  <c:v>10.098673900010562</c:v>
                </c:pt>
                <c:pt idx="221">
                  <c:v>10.043956348059194</c:v>
                </c:pt>
                <c:pt idx="222">
                  <c:v>9.9896016848644322</c:v>
                </c:pt>
                <c:pt idx="223">
                  <c:v>9.9356095579761892</c:v>
                </c:pt>
                <c:pt idx="224">
                  <c:v>9.8819795576791147</c:v>
                </c:pt>
                <c:pt idx="225">
                  <c:v>9.8287112187246386</c:v>
                </c:pt>
                <c:pt idx="226">
                  <c:v>9.7758040220231468</c:v>
                </c:pt>
                <c:pt idx="227">
                  <c:v>9.7232573962971074</c:v>
                </c:pt>
                <c:pt idx="228">
                  <c:v>9.6710707196959813</c:v>
                </c:pt>
                <c:pt idx="229">
                  <c:v>9.6192433213737409</c:v>
                </c:pt>
                <c:pt idx="230">
                  <c:v>9.5677744830297566</c:v>
                </c:pt>
                <c:pt idx="231">
                  <c:v>9.5166634404138897</c:v>
                </c:pt>
                <c:pt idx="232">
                  <c:v>9.465909384796495</c:v>
                </c:pt>
                <c:pt idx="233">
                  <c:v>9.4155114644040907</c:v>
                </c:pt>
                <c:pt idx="234">
                  <c:v>9.3654687858214913</c:v>
                </c:pt>
                <c:pt idx="235">
                  <c:v>9.3157804153610009</c:v>
                </c:pt>
                <c:pt idx="236">
                  <c:v>9.266445380399519</c:v>
                </c:pt>
                <c:pt idx="237">
                  <c:v>9.2174626706840481</c:v>
                </c:pt>
                <c:pt idx="238">
                  <c:v>9.1688312396065115</c:v>
                </c:pt>
                <c:pt idx="239">
                  <c:v>9.1205500054483366</c:v>
                </c:pt>
                <c:pt idx="240">
                  <c:v>9.0726178525955596</c:v>
                </c:pt>
                <c:pt idx="241">
                  <c:v>9.0250336327250462</c:v>
                </c:pt>
                <c:pt idx="242">
                  <c:v>8.9777961659624594</c:v>
                </c:pt>
                <c:pt idx="243">
                  <c:v>8.9309042420125753</c:v>
                </c:pt>
                <c:pt idx="244">
                  <c:v>8.8843566212625316</c:v>
                </c:pt>
                <c:pt idx="245">
                  <c:v>8.8381520358586076</c:v>
                </c:pt>
                <c:pt idx="246">
                  <c:v>8.7922891907570957</c:v>
                </c:pt>
                <c:pt idx="247">
                  <c:v>8.7467667647497898</c:v>
                </c:pt>
                <c:pt idx="248">
                  <c:v>8.7015834114647284</c:v>
                </c:pt>
                <c:pt idx="249">
                  <c:v>8.6567377603425975</c:v>
                </c:pt>
                <c:pt idx="250">
                  <c:v>8.6122284175894208</c:v>
                </c:pt>
                <c:pt idx="251">
                  <c:v>8.5680539671060281</c:v>
                </c:pt>
                <c:pt idx="252">
                  <c:v>8.5242129713947232</c:v>
                </c:pt>
                <c:pt idx="253">
                  <c:v>8.4807039724437985</c:v>
                </c:pt>
                <c:pt idx="254">
                  <c:v>8.4375254925901828</c:v>
                </c:pt>
                <c:pt idx="255">
                  <c:v>8.3946760353609005</c:v>
                </c:pt>
                <c:pt idx="256">
                  <c:v>8.3521540862936128</c:v>
                </c:pt>
                <c:pt idx="257">
                  <c:v>8.3099581137368403</c:v>
                </c:pt>
                <c:pt idx="258">
                  <c:v>8.2680865696302028</c:v>
                </c:pt>
                <c:pt idx="259">
                  <c:v>8.2265378902651882</c:v>
                </c:pt>
                <c:pt idx="260">
                  <c:v>8.1853104970268262</c:v>
                </c:pt>
                <c:pt idx="261">
                  <c:v>8.1444027971167046</c:v>
                </c:pt>
                <c:pt idx="262">
                  <c:v>8.1038131842577101</c:v>
                </c:pt>
                <c:pt idx="263">
                  <c:v>8.0635400393809373</c:v>
                </c:pt>
                <c:pt idx="264">
                  <c:v>8.0235817312951045</c:v>
                </c:pt>
                <c:pt idx="265">
                  <c:v>7.9839366173388946</c:v>
                </c:pt>
                <c:pt idx="266">
                  <c:v>7.9446030440165725</c:v>
                </c:pt>
                <c:pt idx="267">
                  <c:v>7.9055793476172713</c:v>
                </c:pt>
                <c:pt idx="268">
                  <c:v>7.8668638548182583</c:v>
                </c:pt>
                <c:pt idx="269">
                  <c:v>7.8284548832726166</c:v>
                </c:pt>
                <c:pt idx="270">
                  <c:v>7.7903507421815599</c:v>
                </c:pt>
                <c:pt idx="271">
                  <c:v>7.752549732851854</c:v>
                </c:pt>
                <c:pt idx="272">
                  <c:v>7.715050149238591</c:v>
                </c:pt>
                <c:pt idx="273">
                  <c:v>7.6778502784736187</c:v>
                </c:pt>
                <c:pt idx="274">
                  <c:v>7.6409484013800615</c:v>
                </c:pt>
                <c:pt idx="275">
                  <c:v>7.604342792973064</c:v>
                </c:pt>
                <c:pt idx="276">
                  <c:v>7.5680317229472545</c:v>
                </c:pt>
                <c:pt idx="277">
                  <c:v>7.5320134561510566</c:v>
                </c:pt>
                <c:pt idx="278">
                  <c:v>7.4962862530482308</c:v>
                </c:pt>
                <c:pt idx="279">
                  <c:v>7.4608483701669446</c:v>
                </c:pt>
                <c:pt idx="280">
                  <c:v>7.4256980605365586</c:v>
                </c:pt>
                <c:pt idx="281">
                  <c:v>7.3908335741125057</c:v>
                </c:pt>
                <c:pt idx="282">
                  <c:v>7.3562531581894524</c:v>
                </c:pt>
                <c:pt idx="283">
                  <c:v>7.3219550578030654</c:v>
                </c:pt>
                <c:pt idx="284">
                  <c:v>7.2879375161205759</c:v>
                </c:pt>
                <c:pt idx="285">
                  <c:v>7.2541987748204235</c:v>
                </c:pt>
                <c:pt idx="286">
                  <c:v>7.2207370744612822</c:v>
                </c:pt>
                <c:pt idx="287">
                  <c:v>7.1875506548405674</c:v>
                </c:pt>
                <c:pt idx="288">
                  <c:v>7.1546377553428204</c:v>
                </c:pt>
                <c:pt idx="289">
                  <c:v>7.1219966152780607</c:v>
                </c:pt>
                <c:pt idx="290">
                  <c:v>7.0896254742104619</c:v>
                </c:pt>
                <c:pt idx="291">
                  <c:v>7.0575225722774295</c:v>
                </c:pt>
                <c:pt idx="292">
                  <c:v>7.0256861504994488</c:v>
                </c:pt>
                <c:pt idx="293">
                  <c:v>6.9941144510807653</c:v>
                </c:pt>
                <c:pt idx="294">
                  <c:v>6.962805717701241</c:v>
                </c:pt>
                <c:pt idx="295">
                  <c:v>6.9317581957994747</c:v>
                </c:pt>
                <c:pt idx="296">
                  <c:v>6.9009701328474726</c:v>
                </c:pt>
                <c:pt idx="297">
                  <c:v>6.8704397786169915</c:v>
                </c:pt>
                <c:pt idx="298">
                  <c:v>6.8401653854378148</c:v>
                </c:pt>
                <c:pt idx="299">
                  <c:v>6.8101452084480885</c:v>
                </c:pt>
                <c:pt idx="300">
                  <c:v>6.7803775058369169</c:v>
                </c:pt>
                <c:pt idx="301">
                  <c:v>6.7508605390794409</c:v>
                </c:pt>
                <c:pt idx="302">
                  <c:v>6.7215925731644797</c:v>
                </c:pt>
                <c:pt idx="303">
                  <c:v>6.6925718768150144</c:v>
                </c:pt>
                <c:pt idx="304">
                  <c:v>6.6637967227015809</c:v>
                </c:pt>
                <c:pt idx="305">
                  <c:v>6.6352653876488352</c:v>
                </c:pt>
                <c:pt idx="306">
                  <c:v>6.6069761528353368</c:v>
                </c:pt>
                <c:pt idx="307">
                  <c:v>6.5789273039868368</c:v>
                </c:pt>
                <c:pt idx="308">
                  <c:v>6.5511171315631023</c:v>
                </c:pt>
                <c:pt idx="309">
                  <c:v>6.5235439309385219</c:v>
                </c:pt>
                <c:pt idx="310">
                  <c:v>6.4962060025765647</c:v>
                </c:pt>
                <c:pt idx="311">
                  <c:v>6.4691016521983009</c:v>
                </c:pt>
                <c:pt idx="312">
                  <c:v>6.4422291909450831</c:v>
                </c:pt>
                <c:pt idx="313">
                  <c:v>6.4155869355355462</c:v>
                </c:pt>
                <c:pt idx="314">
                  <c:v>6.3891732084170396</c:v>
                </c:pt>
                <c:pt idx="315">
                  <c:v>6.3629863379116491</c:v>
                </c:pt>
                <c:pt idx="316">
                  <c:v>6.3370246583569347</c:v>
                </c:pt>
                <c:pt idx="317">
                  <c:v>6.3112865102414766</c:v>
                </c:pt>
                <c:pt idx="318">
                  <c:v>6.2857702403354114</c:v>
                </c:pt>
                <c:pt idx="319">
                  <c:v>6.26047420181603</c:v>
                </c:pt>
                <c:pt idx="320">
                  <c:v>6.2353967543885638</c:v>
                </c:pt>
                <c:pt idx="321">
                  <c:v>6.2105362644023154</c:v>
                </c:pt>
                <c:pt idx="322">
                  <c:v>6.1858911049621907</c:v>
                </c:pt>
                <c:pt idx="323">
                  <c:v>6.1614596560357748</c:v>
                </c:pt>
                <c:pt idx="324">
                  <c:v>6.1372403045560739</c:v>
                </c:pt>
                <c:pt idx="325">
                  <c:v>6.1132314445199709</c:v>
                </c:pt>
                <c:pt idx="326">
                  <c:v>6.0894314770825959</c:v>
                </c:pt>
                <c:pt idx="327">
                  <c:v>6.0658388106476115</c:v>
                </c:pt>
                <c:pt idx="328">
                  <c:v>6.0424518609535687</c:v>
                </c:pt>
                <c:pt idx="329">
                  <c:v>6.0192690511564324</c:v>
                </c:pt>
                <c:pt idx="330">
                  <c:v>5.9962888119083555</c:v>
                </c:pt>
                <c:pt idx="331">
                  <c:v>5.9735095814327774</c:v>
                </c:pt>
                <c:pt idx="332">
                  <c:v>5.9509298055959983</c:v>
                </c:pt>
                <c:pt idx="333">
                  <c:v>5.9285479379752521</c:v>
                </c:pt>
                <c:pt idx="334">
                  <c:v>5.9063624399234023</c:v>
                </c:pt>
                <c:pt idx="335">
                  <c:v>5.8843717806303291</c:v>
                </c:pt>
                <c:pt idx="336">
                  <c:v>5.8625744371811352</c:v>
                </c:pt>
                <c:pt idx="337">
                  <c:v>5.8409688946111533</c:v>
                </c:pt>
                <c:pt idx="338">
                  <c:v>5.8195536459579698</c:v>
                </c:pt>
                <c:pt idx="339">
                  <c:v>5.7983271923104125</c:v>
                </c:pt>
                <c:pt idx="340">
                  <c:v>5.7772880428546882</c:v>
                </c:pt>
                <c:pt idx="341">
                  <c:v>5.7564347149176571</c:v>
                </c:pt>
                <c:pt idx="342">
                  <c:v>5.7357657340073818</c:v>
                </c:pt>
                <c:pt idx="343">
                  <c:v>5.7152796338509733</c:v>
                </c:pt>
                <c:pt idx="344">
                  <c:v>5.6949749564298591</c:v>
                </c:pt>
                <c:pt idx="345">
                  <c:v>5.6748502520124759</c:v>
                </c:pt>
                <c:pt idx="346">
                  <c:v>5.6549040791845195</c:v>
                </c:pt>
                <c:pt idx="347">
                  <c:v>5.6351350048767568</c:v>
                </c:pt>
                <c:pt idx="348">
                  <c:v>5.6155416043905308</c:v>
                </c:pt>
                <c:pt idx="349">
                  <c:v>5.5961224614209417</c:v>
                </c:pt>
                <c:pt idx="350">
                  <c:v>5.5768761680778347</c:v>
                </c:pt>
                <c:pt idx="351">
                  <c:v>5.5578013249046405</c:v>
                </c:pt>
                <c:pt idx="352">
                  <c:v>5.5388965408950677</c:v>
                </c:pt>
                <c:pt idx="353">
                  <c:v>5.5201604335078009</c:v>
                </c:pt>
                <c:pt idx="354">
                  <c:v>5.5015916286791926</c:v>
                </c:pt>
                <c:pt idx="355">
                  <c:v>5.4831887608340049</c:v>
                </c:pt>
                <c:pt idx="356">
                  <c:v>5.4649504728942944</c:v>
                </c:pt>
                <c:pt idx="357">
                  <c:v>5.4468754162864741</c:v>
                </c:pt>
                <c:pt idx="358">
                  <c:v>5.4289622509465731</c:v>
                </c:pt>
                <c:pt idx="359">
                  <c:v>5.4112096453237921</c:v>
                </c:pt>
                <c:pt idx="360">
                  <c:v>5.3936162763823798</c:v>
                </c:pt>
                <c:pt idx="361">
                  <c:v>5.3761808296018758</c:v>
                </c:pt>
                <c:pt idx="362">
                  <c:v>5.3589019989757745</c:v>
                </c:pt>
                <c:pt idx="363">
                  <c:v>5.3417784870086482</c:v>
                </c:pt>
                <c:pt idx="364">
                  <c:v>5.3248090047117804</c:v>
                </c:pt>
                <c:pt idx="365">
                  <c:v>5.3079922715973682</c:v>
                </c:pt>
                <c:pt idx="366">
                  <c:v>5.2913270156712837</c:v>
                </c:pt>
                <c:pt idx="367">
                  <c:v>5.2748119734245211</c:v>
                </c:pt>
                <c:pt idx="368">
                  <c:v>5.2584458898232533</c:v>
                </c:pt>
                <c:pt idx="369">
                  <c:v>5.2422275182976898</c:v>
                </c:pt>
                <c:pt idx="370">
                  <c:v>5.2261556207296129</c:v>
                </c:pt>
                <c:pt idx="371">
                  <c:v>5.2102289674387627</c:v>
                </c:pt>
                <c:pt idx="372">
                  <c:v>5.1944463371680243</c:v>
                </c:pt>
                <c:pt idx="373">
                  <c:v>5.1788065170674971</c:v>
                </c:pt>
                <c:pt idx="374">
                  <c:v>5.1633083026774527</c:v>
                </c:pt>
                <c:pt idx="375">
                  <c:v>5.1479504979102568</c:v>
                </c:pt>
                <c:pt idx="376">
                  <c:v>5.1327319150312345</c:v>
                </c:pt>
                <c:pt idx="377">
                  <c:v>5.1176513746385419</c:v>
                </c:pt>
                <c:pt idx="378">
                  <c:v>5.1027077056421151</c:v>
                </c:pt>
                <c:pt idx="379">
                  <c:v>5.0878997452416295</c:v>
                </c:pt>
                <c:pt idx="380">
                  <c:v>5.0732263389036083</c:v>
                </c:pt>
                <c:pt idx="381">
                  <c:v>5.0586863403376254</c:v>
                </c:pt>
                <c:pt idx="382">
                  <c:v>5.0442786114716904</c:v>
                </c:pt>
                <c:pt idx="383">
                  <c:v>5.0300020224268058</c:v>
                </c:pt>
                <c:pt idx="384">
                  <c:v>5.0158554514907685</c:v>
                </c:pt>
                <c:pt idx="385">
                  <c:v>5.001837785091154</c:v>
                </c:pt>
                <c:pt idx="386">
                  <c:v>4.9879479177676567</c:v>
                </c:pt>
                <c:pt idx="387">
                  <c:v>4.9741847521436391</c:v>
                </c:pt>
                <c:pt idx="388">
                  <c:v>4.960547198897074</c:v>
                </c:pt>
                <c:pt idx="389">
                  <c:v>4.9470341767307779</c:v>
                </c:pt>
                <c:pt idx="390">
                  <c:v>4.9336446123420581</c:v>
                </c:pt>
                <c:pt idx="391">
                  <c:v>4.920377440391726</c:v>
                </c:pt>
                <c:pt idx="392">
                  <c:v>4.9072316034725381</c:v>
                </c:pt>
                <c:pt idx="393">
                  <c:v>4.8942060520770774</c:v>
                </c:pt>
                <c:pt idx="394">
                  <c:v>4.8812997445650996</c:v>
                </c:pt>
                <c:pt idx="395">
                  <c:v>4.8685116471303518</c:v>
                </c:pt>
                <c:pt idx="396">
                  <c:v>4.8558407337668994</c:v>
                </c:pt>
                <c:pt idx="397">
                  <c:v>4.8432859862350037</c:v>
                </c:pt>
                <c:pt idx="398">
                  <c:v>4.8308463940264943</c:v>
                </c:pt>
                <c:pt idx="399">
                  <c:v>4.8185209543297454</c:v>
                </c:pt>
                <c:pt idx="400">
                  <c:v>4.8063086719942332</c:v>
                </c:pt>
                <c:pt idx="401">
                  <c:v>4.7942085594946731</c:v>
                </c:pt>
                <c:pt idx="402">
                  <c:v>4.7822196368947836</c:v>
                </c:pt>
                <c:pt idx="403">
                  <c:v>4.7703409318107139</c:v>
                </c:pt>
                <c:pt idx="404">
                  <c:v>4.7585714793740905</c:v>
                </c:pt>
                <c:pt idx="405">
                  <c:v>4.7469103221947515</c:v>
                </c:pt>
                <c:pt idx="406">
                  <c:v>4.7353565103231752</c:v>
                </c:pt>
                <c:pt idx="407">
                  <c:v>4.7239091012125938</c:v>
                </c:pt>
                <c:pt idx="408">
                  <c:v>4.7125671596808418</c:v>
                </c:pt>
                <c:pt idx="409">
                  <c:v>4.7013297578719451</c:v>
                </c:pt>
                <c:pt idx="410">
                  <c:v>4.6901959752174243</c:v>
                </c:pt>
                <c:pt idx="411">
                  <c:v>4.6791648983974037</c:v>
                </c:pt>
                <c:pt idx="412">
                  <c:v>4.66823562130147</c:v>
                </c:pt>
                <c:pt idx="413">
                  <c:v>4.6574072449893373</c:v>
                </c:pt>
                <c:pt idx="414">
                  <c:v>4.6466788776513024</c:v>
                </c:pt>
                <c:pt idx="415">
                  <c:v>4.6360496345685283</c:v>
                </c:pt>
                <c:pt idx="416">
                  <c:v>4.6255186380731512</c:v>
                </c:pt>
                <c:pt idx="417">
                  <c:v>4.6150850175082283</c:v>
                </c:pt>
                <c:pt idx="418">
                  <c:v>4.6047479091875587</c:v>
                </c:pt>
                <c:pt idx="419">
                  <c:v>4.5945064563553277</c:v>
                </c:pt>
                <c:pt idx="420">
                  <c:v>4.5843598091456741</c:v>
                </c:pt>
                <c:pt idx="421">
                  <c:v>4.5743071245421234</c:v>
                </c:pt>
                <c:pt idx="422">
                  <c:v>4.5643475663369149</c:v>
                </c:pt>
                <c:pt idx="423">
                  <c:v>4.5544803050902383</c:v>
                </c:pt>
                <c:pt idx="424">
                  <c:v>4.5447045180894099</c:v>
                </c:pt>
                <c:pt idx="425">
                  <c:v>4.5350193893079567</c:v>
                </c:pt>
                <c:pt idx="426">
                  <c:v>4.5254241093646366</c:v>
                </c:pt>
                <c:pt idx="427">
                  <c:v>4.5159178754824278</c:v>
                </c:pt>
                <c:pt idx="428">
                  <c:v>4.5064998914474543</c:v>
                </c:pt>
                <c:pt idx="429">
                  <c:v>4.4971693675678903</c:v>
                </c:pt>
                <c:pt idx="430">
                  <c:v>4.4879255206328237</c:v>
                </c:pt>
                <c:pt idx="431">
                  <c:v>4.4787675738711252</c:v>
                </c:pt>
                <c:pt idx="432">
                  <c:v>4.4696947569102861</c:v>
                </c:pt>
                <c:pt idx="433">
                  <c:v>4.4607063057352656</c:v>
                </c:pt>
                <c:pt idx="434">
                  <c:v>4.4518014626473397</c:v>
                </c:pt>
                <c:pt idx="435">
                  <c:v>4.442979476222976</c:v>
                </c:pt>
                <c:pt idx="436">
                  <c:v>4.4342396012727088</c:v>
                </c:pt>
                <c:pt idx="437">
                  <c:v>4.4255810988000563</c:v>
                </c:pt>
                <c:pt idx="438">
                  <c:v>4.4170032359604674</c:v>
                </c:pt>
                <c:pt idx="439">
                  <c:v>4.4085052860203131</c:v>
                </c:pt>
                <c:pt idx="440">
                  <c:v>4.4000865283159278</c:v>
                </c:pt>
                <c:pt idx="441">
                  <c:v>4.3917462482126952</c:v>
                </c:pt>
                <c:pt idx="442">
                  <c:v>4.3834837370641866</c:v>
                </c:pt>
                <c:pt idx="443">
                  <c:v>4.3752982921714043</c:v>
                </c:pt>
                <c:pt idx="444">
                  <c:v>4.3671892167420481</c:v>
                </c:pt>
                <c:pt idx="445">
                  <c:v>4.3591558198498817</c:v>
                </c:pt>
                <c:pt idx="446">
                  <c:v>4.3511974163941911</c:v>
                </c:pt>
                <c:pt idx="447">
                  <c:v>4.3433133270592981</c:v>
                </c:pt>
                <c:pt idx="448">
                  <c:v>4.3355028782742009</c:v>
                </c:pt>
                <c:pt idx="449">
                  <c:v>4.3277654021722958</c:v>
                </c:pt>
                <c:pt idx="450">
                  <c:v>4.3201002365511929</c:v>
                </c:pt>
                <c:pt idx="451">
                  <c:v>4.3125067248326436</c:v>
                </c:pt>
                <c:pt idx="452">
                  <c:v>4.3049842160226008</c:v>
                </c:pt>
                <c:pt idx="453">
                  <c:v>4.2975320646713477</c:v>
                </c:pt>
                <c:pt idx="454">
                  <c:v>4.2901496308337874</c:v>
                </c:pt>
                <c:pt idx="455">
                  <c:v>4.2828362800298372</c:v>
                </c:pt>
                <c:pt idx="456">
                  <c:v>4.275591383204949</c:v>
                </c:pt>
                <c:pt idx="457">
                  <c:v>4.2684143166907562</c:v>
                </c:pt>
                <c:pt idx="458">
                  <c:v>4.2613044621658771</c:v>
                </c:pt>
                <c:pt idx="459">
                  <c:v>4.2542612066168104</c:v>
                </c:pt>
                <c:pt idx="460">
                  <c:v>4.2472839422990356</c:v>
                </c:pt>
                <c:pt idx="461">
                  <c:v>4.2403720666981837</c:v>
                </c:pt>
                <c:pt idx="462">
                  <c:v>4.2335249824914118</c:v>
                </c:pt>
                <c:pt idx="463">
                  <c:v>4.2267420975088994</c:v>
                </c:pt>
                <c:pt idx="464">
                  <c:v>4.2200228246955103</c:v>
                </c:pt>
                <c:pt idx="465">
                  <c:v>4.2133665820725898</c:v>
                </c:pt>
                <c:pt idx="466">
                  <c:v>4.2067727926999421</c:v>
                </c:pt>
                <c:pt idx="467">
                  <c:v>4.2002408846379593</c:v>
                </c:pt>
                <c:pt idx="468">
                  <c:v>4.1937702909099075</c:v>
                </c:pt>
                <c:pt idx="469">
                  <c:v>4.1873604494643715</c:v>
                </c:pt>
                <c:pt idx="470">
                  <c:v>4.1810108031379078</c:v>
                </c:pt>
                <c:pt idx="471">
                  <c:v>4.1747207996177913</c:v>
                </c:pt>
                <c:pt idx="472">
                  <c:v>4.1684898914050246</c:v>
                </c:pt>
                <c:pt idx="473">
                  <c:v>4.1623175357774267</c:v>
                </c:pt>
                <c:pt idx="474">
                  <c:v>4.1562031947529858</c:v>
                </c:pt>
                <c:pt idx="475">
                  <c:v>4.1501463350533125</c:v>
                </c:pt>
                <c:pt idx="476">
                  <c:v>4.1441464280673213</c:v>
                </c:pt>
                <c:pt idx="477">
                  <c:v>4.1382029498150761</c:v>
                </c:pt>
                <c:pt idx="478">
                  <c:v>4.1323153809118098</c:v>
                </c:pt>
                <c:pt idx="479">
                  <c:v>4.1264832065321304</c:v>
                </c:pt>
                <c:pt idx="480">
                  <c:v>4.1207059163744271</c:v>
                </c:pt>
                <c:pt idx="481">
                  <c:v>4.1149830046254312</c:v>
                </c:pt>
                <c:pt idx="482">
                  <c:v>4.1093139699250036</c:v>
                </c:pt>
                <c:pt idx="483">
                  <c:v>4.1036983153310658</c:v>
                </c:pt>
                <c:pt idx="484">
                  <c:v>4.098135548284751</c:v>
                </c:pt>
                <c:pt idx="485">
                  <c:v>4.0926251805757454</c:v>
                </c:pt>
                <c:pt idx="486">
                  <c:v>4.0871667283077944</c:v>
                </c:pt>
                <c:pt idx="487">
                  <c:v>4.081759711864426</c:v>
                </c:pt>
                <c:pt idx="488">
                  <c:v>4.0764036558748638</c:v>
                </c:pt>
                <c:pt idx="489">
                  <c:v>4.0710980891801123</c:v>
                </c:pt>
                <c:pt idx="490">
                  <c:v>4.0658425447992679</c:v>
                </c:pt>
                <c:pt idx="491">
                  <c:v>4.060636559895995</c:v>
                </c:pt>
                <c:pt idx="492">
                  <c:v>4.0554796757452243</c:v>
                </c:pt>
                <c:pt idx="493">
                  <c:v>4.0503714377000177</c:v>
                </c:pt>
                <c:pt idx="494">
                  <c:v>4.0453113951586621</c:v>
                </c:pt>
                <c:pt idx="495">
                  <c:v>4.0402991015319314</c:v>
                </c:pt>
                <c:pt idx="496">
                  <c:v>4.035334114210559</c:v>
                </c:pt>
                <c:pt idx="497">
                  <c:v>4.0304159945329143</c:v>
                </c:pt>
                <c:pt idx="498">
                  <c:v>4.0255443077528623</c:v>
                </c:pt>
                <c:pt idx="499">
                  <c:v>4.0207186230078289</c:v>
                </c:pt>
                <c:pt idx="500">
                  <c:v>4.0159385132870717</c:v>
                </c:pt>
                <c:pt idx="501">
                  <c:v>4.0112035554001269</c:v>
                </c:pt>
                <c:pt idx="502">
                  <c:v>4.0065133299454843</c:v>
                </c:pt>
                <c:pt idx="503">
                  <c:v>4.0018674212794387</c:v>
                </c:pt>
                <c:pt idx="504">
                  <c:v>3.9972654174851514</c:v>
                </c:pt>
                <c:pt idx="505">
                  <c:v>3.9927069103419019</c:v>
                </c:pt>
                <c:pt idx="506">
                  <c:v>3.9881914952945516</c:v>
                </c:pt>
                <c:pt idx="507">
                  <c:v>3.9837187714231868</c:v>
                </c:pt>
                <c:pt idx="508">
                  <c:v>3.9792883414129814</c:v>
                </c:pt>
                <c:pt idx="509">
                  <c:v>3.9748998115242435</c:v>
                </c:pt>
                <c:pt idx="510">
                  <c:v>3.9705527915626657</c:v>
                </c:pt>
                <c:pt idx="511">
                  <c:v>3.9662468948497747</c:v>
                </c:pt>
                <c:pt idx="512">
                  <c:v>3.9619817381935754</c:v>
                </c:pt>
                <c:pt idx="513">
                  <c:v>3.9577569418593881</c:v>
                </c:pt>
                <c:pt idx="514">
                  <c:v>3.9535721295409019</c:v>
                </c:pt>
                <c:pt idx="515">
                  <c:v>3.9494269283314027</c:v>
                </c:pt>
                <c:pt idx="516">
                  <c:v>3.9453209686952109</c:v>
                </c:pt>
                <c:pt idx="517">
                  <c:v>3.9412538844393117</c:v>
                </c:pt>
                <c:pt idx="518">
                  <c:v>3.9372253126851819</c:v>
                </c:pt>
                <c:pt idx="519">
                  <c:v>3.933234893840809</c:v>
                </c:pt>
                <c:pt idx="520">
                  <c:v>3.9292822715729159</c:v>
                </c:pt>
                <c:pt idx="521">
                  <c:v>3.9253670927793682</c:v>
                </c:pt>
                <c:pt idx="522">
                  <c:v>3.9214890075617737</c:v>
                </c:pt>
                <c:pt idx="523">
                  <c:v>3.9176476691982951</c:v>
                </c:pt>
                <c:pt idx="524">
                  <c:v>3.9138427341166349</c:v>
                </c:pt>
                <c:pt idx="525">
                  <c:v>3.9100738618672239</c:v>
                </c:pt>
                <c:pt idx="526">
                  <c:v>3.9063407150965914</c:v>
                </c:pt>
                <c:pt idx="527">
                  <c:v>3.9026429595209415</c:v>
                </c:pt>
                <c:pt idx="528">
                  <c:v>3.8989802638999156</c:v>
                </c:pt>
                <c:pt idx="529">
                  <c:v>3.8953523000105283</c:v>
                </c:pt>
                <c:pt idx="530">
                  <c:v>3.891758742621318</c:v>
                </c:pt>
                <c:pt idx="531">
                  <c:v>3.8881992694666758</c:v>
                </c:pt>
                <c:pt idx="532">
                  <c:v>3.8846735612213541</c:v>
                </c:pt>
                <c:pt idx="533">
                  <c:v>3.8811813014751726</c:v>
                </c:pt>
                <c:pt idx="534">
                  <c:v>3.8777221767079078</c:v>
                </c:pt>
                <c:pt idx="535">
                  <c:v>3.8742958762643753</c:v>
                </c:pt>
                <c:pt idx="536">
                  <c:v>3.8709020923296933</c:v>
                </c:pt>
                <c:pt idx="537">
                  <c:v>3.8675405199047073</c:v>
                </c:pt>
                <c:pt idx="538">
                  <c:v>3.8642108567816504</c:v>
                </c:pt>
                <c:pt idx="539">
                  <c:v>3.8609128035199345</c:v>
                </c:pt>
                <c:pt idx="540">
                  <c:v>3.8576460634221599</c:v>
                </c:pt>
                <c:pt idx="541">
                  <c:v>3.8544103425102838</c:v>
                </c:pt>
                <c:pt idx="542">
                  <c:v>3.8512053495019738</c:v>
                </c:pt>
                <c:pt idx="543">
                  <c:v>3.8480307957871598</c:v>
                </c:pt>
                <c:pt idx="544">
                  <c:v>3.8448863954047408</c:v>
                </c:pt>
                <c:pt idx="545">
                  <c:v>3.8417718650194792</c:v>
                </c:pt>
                <c:pt idx="546">
                  <c:v>3.8386869238990742</c:v>
                </c:pt>
                <c:pt idx="547">
                  <c:v>3.8356312938914141</c:v>
                </c:pt>
                <c:pt idx="548">
                  <c:v>3.8326046994019953</c:v>
                </c:pt>
                <c:pt idx="549">
                  <c:v>3.829606867371524</c:v>
                </c:pt>
                <c:pt idx="550">
                  <c:v>3.8266375272536868</c:v>
                </c:pt>
                <c:pt idx="551">
                  <c:v>3.8236964109930991</c:v>
                </c:pt>
                <c:pt idx="552">
                  <c:v>3.8207832530034262</c:v>
                </c:pt>
                <c:pt idx="553">
                  <c:v>3.8178977901456652</c:v>
                </c:pt>
                <c:pt idx="554">
                  <c:v>3.8150397617066045</c:v>
                </c:pt>
                <c:pt idx="555">
                  <c:v>3.8122089093774574</c:v>
                </c:pt>
                <c:pt idx="556">
                  <c:v>3.8094049772326679</c:v>
                </c:pt>
                <c:pt idx="557">
                  <c:v>3.8066277117088552</c:v>
                </c:pt>
                <c:pt idx="558">
                  <c:v>3.8038768615839587</c:v>
                </c:pt>
                <c:pt idx="559">
                  <c:v>3.8011521779565394</c:v>
                </c:pt>
                <c:pt idx="560">
                  <c:v>3.7984534142252282</c:v>
                </c:pt>
                <c:pt idx="561">
                  <c:v>3.7957803260683676</c:v>
                </c:pt>
                <c:pt idx="562">
                  <c:v>3.793132671423789</c:v>
                </c:pt>
                <c:pt idx="563">
                  <c:v>3.7905102104687658</c:v>
                </c:pt>
                <c:pt idx="564">
                  <c:v>3.7879127056001396</c:v>
                </c:pt>
                <c:pt idx="565">
                  <c:v>3.7853399214145718</c:v>
                </c:pt>
                <c:pt idx="566">
                  <c:v>3.7827916246889854</c:v>
                </c:pt>
                <c:pt idx="567">
                  <c:v>3.7802675843611548</c:v>
                </c:pt>
                <c:pt idx="568">
                  <c:v>3.7777675715104588</c:v>
                </c:pt>
                <c:pt idx="569">
                  <c:v>3.7752913593387678</c:v>
                </c:pt>
                <c:pt idx="570">
                  <c:v>3.7728387231515206</c:v>
                </c:pt>
                <c:pt idx="571">
                  <c:v>3.7704094403389221</c:v>
                </c:pt>
                <c:pt idx="572">
                  <c:v>3.7680032903573242</c:v>
                </c:pt>
                <c:pt idx="573">
                  <c:v>3.7656200547107304</c:v>
                </c:pt>
                <c:pt idx="574">
                  <c:v>3.7632595169324801</c:v>
                </c:pt>
                <c:pt idx="575">
                  <c:v>3.7609214625670639</c:v>
                </c:pt>
                <c:pt idx="576">
                  <c:v>3.7586056791520854</c:v>
                </c:pt>
                <c:pt idx="577">
                  <c:v>3.7563119562004035</c:v>
                </c:pt>
                <c:pt idx="578">
                  <c:v>3.7540400851823734</c:v>
                </c:pt>
                <c:pt idx="579">
                  <c:v>3.7517898595082793</c:v>
                </c:pt>
                <c:pt idx="580">
                  <c:v>3.7495610745108854</c:v>
                </c:pt>
                <c:pt idx="581">
                  <c:v>3.7473535274281429</c:v>
                </c:pt>
                <c:pt idx="582">
                  <c:v>3.7451670173860396</c:v>
                </c:pt>
                <c:pt idx="583">
                  <c:v>3.7430013453815909</c:v>
                </c:pt>
                <c:pt idx="584">
                  <c:v>3.7408563142659639</c:v>
                </c:pt>
                <c:pt idx="585">
                  <c:v>3.7387317287277675</c:v>
                </c:pt>
                <c:pt idx="586">
                  <c:v>3.7366273952764599</c:v>
                </c:pt>
                <c:pt idx="587">
                  <c:v>3.7345431222258951</c:v>
                </c:pt>
                <c:pt idx="588">
                  <c:v>3.7324787196780229</c:v>
                </c:pt>
                <c:pt idx="589">
                  <c:v>3.7304339995067135</c:v>
                </c:pt>
                <c:pt idx="590">
                  <c:v>3.7284087753417277</c:v>
                </c:pt>
                <c:pt idx="591">
                  <c:v>3.7264028625528107</c:v>
                </c:pt>
                <c:pt idx="592">
                  <c:v>3.7244160782339275</c:v>
                </c:pt>
                <c:pt idx="593">
                  <c:v>3.7224482411876352</c:v>
                </c:pt>
                <c:pt idx="594">
                  <c:v>3.7204991719095801</c:v>
                </c:pt>
                <c:pt idx="595">
                  <c:v>3.7185686925731281</c:v>
                </c:pt>
                <c:pt idx="596">
                  <c:v>3.7166566270141379</c:v>
                </c:pt>
                <c:pt idx="597">
                  <c:v>3.7147628007158335</c:v>
                </c:pt>
                <c:pt idx="598">
                  <c:v>3.7128870407938441</c:v>
                </c:pt>
              </c:numCache>
            </c:numRef>
          </c:yVal>
          <c:smooth val="0"/>
          <c:extLst>
            <c:ext xmlns:c16="http://schemas.microsoft.com/office/drawing/2014/chart" uri="{C3380CC4-5D6E-409C-BE32-E72D297353CC}">
              <c16:uniqueId val="{00000001-614A-45BD-BB67-4F7064A109F5}"/>
            </c:ext>
          </c:extLst>
        </c:ser>
        <c:dLbls>
          <c:showLegendKey val="0"/>
          <c:showVal val="0"/>
          <c:showCatName val="0"/>
          <c:showSerName val="0"/>
          <c:showPercent val="0"/>
          <c:showBubbleSize val="0"/>
        </c:dLbls>
        <c:axId val="-1953101200"/>
        <c:axId val="-2007669024"/>
      </c:scatterChart>
      <c:valAx>
        <c:axId val="-2070302160"/>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fr-FR"/>
                  <a:t>Velocity (m/s)</a:t>
                </a:r>
              </a:p>
            </c:rich>
          </c:tx>
          <c:layout>
            <c:manualLayout>
              <c:xMode val="edge"/>
              <c:yMode val="edge"/>
              <c:x val="0.79772979449701797"/>
              <c:y val="0.95939983148692898"/>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r-FR"/>
            </a:p>
          </c:txPr>
        </c:title>
        <c:numFmt formatCode="General"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fr-FR"/>
          </a:p>
        </c:txPr>
        <c:crossAx val="-1956103952"/>
        <c:crosses val="autoZero"/>
        <c:crossBetween val="midCat"/>
      </c:valAx>
      <c:valAx>
        <c:axId val="-195610395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fr-FR"/>
                  <a:t>Force (N/kg)</a:t>
                </a:r>
              </a:p>
            </c:rich>
          </c:tx>
          <c:layout>
            <c:manualLayout>
              <c:xMode val="edge"/>
              <c:yMode val="edge"/>
              <c:x val="6.2178185053049697E-3"/>
              <c:y val="2.84994623245453E-2"/>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r-FR"/>
            </a:p>
          </c:txPr>
        </c:title>
        <c:numFmt formatCode="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fr-FR"/>
          </a:p>
        </c:txPr>
        <c:crossAx val="-2070302160"/>
        <c:crosses val="autoZero"/>
        <c:crossBetween val="midCat"/>
      </c:valAx>
      <c:valAx>
        <c:axId val="-2007669024"/>
        <c:scaling>
          <c:orientation val="minMax"/>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fr-FR"/>
                  <a:t>Power (W/kg)</a:t>
                </a:r>
              </a:p>
            </c:rich>
          </c:tx>
          <c:layout>
            <c:manualLayout>
              <c:xMode val="edge"/>
              <c:yMode val="edge"/>
              <c:x val="0.96848594161027801"/>
              <c:y val="5.1135885018138497E-2"/>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r-FR"/>
            </a:p>
          </c:txPr>
        </c:title>
        <c:numFmt formatCode="0" sourceLinked="0"/>
        <c:majorTickMark val="out"/>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fr-FR"/>
          </a:p>
        </c:txPr>
        <c:crossAx val="-1953101200"/>
        <c:crosses val="max"/>
        <c:crossBetween val="midCat"/>
      </c:valAx>
      <c:valAx>
        <c:axId val="-1953101200"/>
        <c:scaling>
          <c:orientation val="minMax"/>
        </c:scaling>
        <c:delete val="1"/>
        <c:axPos val="b"/>
        <c:numFmt formatCode="0.00" sourceLinked="0"/>
        <c:majorTickMark val="out"/>
        <c:minorTickMark val="none"/>
        <c:tickLblPos val="nextTo"/>
        <c:crossAx val="-2007669024"/>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rgbClr val="FF0000"/>
                </a:solidFill>
                <a:latin typeface="+mn-lt"/>
                <a:ea typeface="+mn-ea"/>
                <a:cs typeface="+mn-cs"/>
              </a:defRPr>
            </a:pPr>
            <a:r>
              <a:rPr lang="is-IS">
                <a:solidFill>
                  <a:srgbClr val="FF0000"/>
                </a:solidFill>
              </a:rPr>
              <a:t>Ratio of Force</a:t>
            </a:r>
            <a:r>
              <a:rPr lang="is-IS" baseline="0">
                <a:solidFill>
                  <a:srgbClr val="FF0000"/>
                </a:solidFill>
              </a:rPr>
              <a:t> - Velocity</a:t>
            </a:r>
            <a:endParaRPr lang="is-IS">
              <a:solidFill>
                <a:srgbClr val="FF0000"/>
              </a:solidFill>
            </a:endParaRPr>
          </a:p>
        </c:rich>
      </c:tx>
      <c:layout>
        <c:manualLayout>
          <c:xMode val="edge"/>
          <c:yMode val="edge"/>
          <c:x val="0.35464282549423098"/>
          <c:y val="2.6222787147778402E-2"/>
        </c:manualLayout>
      </c:layout>
      <c:overlay val="0"/>
      <c:spPr>
        <a:solidFill>
          <a:schemeClr val="bg1"/>
        </a:solidFill>
        <a:ln>
          <a:noFill/>
        </a:ln>
        <a:effectLst/>
      </c:spPr>
      <c:txPr>
        <a:bodyPr rot="0" spcFirstLastPara="1" vertOverflow="ellipsis" vert="horz" wrap="square" anchor="ctr" anchorCtr="1"/>
        <a:lstStyle/>
        <a:p>
          <a:pPr>
            <a:defRPr sz="1400" b="0" i="0" u="none" strike="noStrike" kern="1200" spc="0" baseline="0">
              <a:solidFill>
                <a:srgbClr val="FF0000"/>
              </a:solidFill>
              <a:latin typeface="+mn-lt"/>
              <a:ea typeface="+mn-ea"/>
              <a:cs typeface="+mn-cs"/>
            </a:defRPr>
          </a:pPr>
          <a:endParaRPr lang="is-IS"/>
        </a:p>
      </c:txPr>
    </c:title>
    <c:autoTitleDeleted val="0"/>
    <c:plotArea>
      <c:layout>
        <c:manualLayout>
          <c:layoutTarget val="inner"/>
          <c:xMode val="edge"/>
          <c:yMode val="edge"/>
          <c:x val="0.116155867164549"/>
          <c:y val="5.2681579379886802E-2"/>
          <c:w val="0.85466183798388595"/>
          <c:h val="0.85108533431782396"/>
        </c:manualLayout>
      </c:layout>
      <c:scatterChart>
        <c:scatterStyle val="lineMarker"/>
        <c:varyColors val="0"/>
        <c:ser>
          <c:idx val="1"/>
          <c:order val="0"/>
          <c:spPr>
            <a:ln w="25400" cap="rnd">
              <a:noFill/>
              <a:round/>
            </a:ln>
            <a:effectLst/>
          </c:spPr>
          <c:marker>
            <c:symbol val="circle"/>
            <c:size val="5"/>
            <c:spPr>
              <a:solidFill>
                <a:schemeClr val="accent2"/>
              </a:solidFill>
              <a:ln w="9525">
                <a:solidFill>
                  <a:schemeClr val="accent2"/>
                </a:solidFill>
              </a:ln>
              <a:effectLst/>
            </c:spPr>
          </c:marker>
          <c:trendline>
            <c:spPr>
              <a:ln w="19050" cap="rnd">
                <a:solidFill>
                  <a:schemeClr val="accent2"/>
                </a:solidFill>
                <a:prstDash val="sysDot"/>
              </a:ln>
              <a:effectLst/>
            </c:spPr>
            <c:trendlineType val="linear"/>
            <c:dispRSqr val="1"/>
            <c:dispEq val="0"/>
            <c:trendlineLbl>
              <c:layout>
                <c:manualLayout>
                  <c:x val="-1.9536929552072323E-2"/>
                  <c:y val="8.4395193373492273E-4"/>
                </c:manualLayout>
              </c:layout>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trendlineLbl>
          </c:trendline>
          <c:xVal>
            <c:numRef>
              <c:f>'FROM SPLIT TIMES'!$H$3:$H$601</c:f>
              <c:numCache>
                <c:formatCode>0.00</c:formatCode>
                <c:ptCount val="599"/>
                <c:pt idx="0">
                  <c:v>0.16742528539002796</c:v>
                </c:pt>
                <c:pt idx="1">
                  <c:v>0.24993450817701937</c:v>
                </c:pt>
                <c:pt idx="2">
                  <c:v>0.33165171105199415</c:v>
                </c:pt>
                <c:pt idx="3">
                  <c:v>0.41258449674734726</c:v>
                </c:pt>
                <c:pt idx="4">
                  <c:v>0.49274039501556727</c:v>
                </c:pt>
                <c:pt idx="5">
                  <c:v>0.57212686332978191</c:v>
                </c:pt>
                <c:pt idx="6">
                  <c:v>0.65075128757757905</c:v>
                </c:pt>
                <c:pt idx="7">
                  <c:v>0.72862098274816856</c:v>
                </c:pt>
                <c:pt idx="8">
                  <c:v>0.80574319361294955</c:v>
                </c:pt>
                <c:pt idx="9">
                  <c:v>0.88212509539953865</c:v>
                </c:pt>
                <c:pt idx="10">
                  <c:v>0.95777379445933841</c:v>
                </c:pt>
                <c:pt idx="11">
                  <c:v>1.032696328928687</c:v>
                </c:pt>
                <c:pt idx="12">
                  <c:v>1.1068996693836681</c:v>
                </c:pt>
                <c:pt idx="13">
                  <c:v>1.1803907194886336</c:v>
                </c:pt>
                <c:pt idx="14">
                  <c:v>1.2531763166384977</c:v>
                </c:pt>
                <c:pt idx="15">
                  <c:v>1.3252632325948719</c:v>
                </c:pt>
                <c:pt idx="16">
                  <c:v>1.3966581741160884</c:v>
                </c:pt>
                <c:pt idx="17">
                  <c:v>1.4673677835811767</c:v>
                </c:pt>
                <c:pt idx="18">
                  <c:v>1.5373986396078545</c:v>
                </c:pt>
                <c:pt idx="19">
                  <c:v>1.6067572576645797</c:v>
                </c:pt>
                <c:pt idx="20">
                  <c:v>1.6754500906767316</c:v>
                </c:pt>
                <c:pt idx="21">
                  <c:v>1.7434835296269737</c:v>
                </c:pt>
                <c:pt idx="22">
                  <c:v>1.8108639041498531</c:v>
                </c:pt>
                <c:pt idx="23">
                  <c:v>1.8775974831206874</c:v>
                </c:pt>
                <c:pt idx="24">
                  <c:v>1.9436904752388078</c:v>
                </c:pt>
                <c:pt idx="25">
                  <c:v>2.0091490296051933</c:v>
                </c:pt>
                <c:pt idx="26">
                  <c:v>2.0739792362945697</c:v>
                </c:pt>
                <c:pt idx="27">
                  <c:v>2.1381871269220096</c:v>
                </c:pt>
                <c:pt idx="28">
                  <c:v>2.2017786752041015</c:v>
                </c:pt>
                <c:pt idx="29">
                  <c:v>2.2647597975147167</c:v>
                </c:pt>
                <c:pt idx="30">
                  <c:v>2.3271363534354639</c:v>
                </c:pt>
                <c:pt idx="31">
                  <c:v>2.3889141463008392</c:v>
                </c:pt>
                <c:pt idx="32">
                  <c:v>2.4500989237381559</c:v>
                </c:pt>
                <c:pt idx="33">
                  <c:v>2.5106963782022844</c:v>
                </c:pt>
                <c:pt idx="34">
                  <c:v>2.5707121475052643</c:v>
                </c:pt>
                <c:pt idx="35">
                  <c:v>2.6301518153408274</c:v>
                </c:pt>
                <c:pt idx="36">
                  <c:v>2.6890209118038908</c:v>
                </c:pt>
                <c:pt idx="37">
                  <c:v>2.7473249139050604</c:v>
                </c:pt>
                <c:pt idx="38">
                  <c:v>2.8050692460801949</c:v>
                </c:pt>
                <c:pt idx="39">
                  <c:v>2.86225928069508</c:v>
                </c:pt>
                <c:pt idx="40">
                  <c:v>2.9189003385452614</c:v>
                </c:pt>
                <c:pt idx="41">
                  <c:v>2.9749976893510683</c:v>
                </c:pt>
                <c:pt idx="42">
                  <c:v>3.0305565522479028</c:v>
                </c:pt>
                <c:pt idx="43">
                  <c:v>3.0855820962718044</c:v>
                </c:pt>
                <c:pt idx="44">
                  <c:v>3.1400794408403661</c:v>
                </c:pt>
                <c:pt idx="45">
                  <c:v>3.1940536562290331</c:v>
                </c:pt>
                <c:pt idx="46">
                  <c:v>3.2475097640428219</c:v>
                </c:pt>
                <c:pt idx="47">
                  <c:v>3.3004527376835155</c:v>
                </c:pt>
                <c:pt idx="48">
                  <c:v>3.3528875028123806</c:v>
                </c:pt>
                <c:pt idx="49">
                  <c:v>3.4048189378084279</c:v>
                </c:pt>
                <c:pt idx="50">
                  <c:v>3.4562518742222896</c:v>
                </c:pt>
                <c:pt idx="51">
                  <c:v>3.5071910972257321</c:v>
                </c:pt>
                <c:pt idx="52">
                  <c:v>3.5576413460568506</c:v>
                </c:pt>
                <c:pt idx="53">
                  <c:v>3.6076073144609957</c:v>
                </c:pt>
                <c:pt idx="54">
                  <c:v>3.6570936511274685</c:v>
                </c:pt>
                <c:pt idx="55">
                  <c:v>3.7061049601220191</c:v>
                </c:pt>
                <c:pt idx="56">
                  <c:v>3.7546458013151951</c:v>
                </c:pt>
                <c:pt idx="57">
                  <c:v>3.8027206908065803</c:v>
                </c:pt>
                <c:pt idx="58">
                  <c:v>3.8503341013449597</c:v>
                </c:pt>
                <c:pt idx="59">
                  <c:v>3.8974904627444458</c:v>
                </c:pt>
                <c:pt idx="60">
                  <c:v>3.9441941622966237</c:v>
                </c:pt>
                <c:pt idx="61">
                  <c:v>3.9904495451787301</c:v>
                </c:pt>
                <c:pt idx="62">
                  <c:v>4.0362609148579089</c:v>
                </c:pt>
                <c:pt idx="63">
                  <c:v>4.0816325334916037</c:v>
                </c:pt>
                <c:pt idx="64">
                  <c:v>4.1265686223240898</c:v>
                </c:pt>
                <c:pt idx="65">
                  <c:v>4.1710733620792082</c:v>
                </c:pt>
                <c:pt idx="66">
                  <c:v>4.2151508933493291</c:v>
                </c:pt>
                <c:pt idx="67">
                  <c:v>4.2588053169805784</c:v>
                </c:pt>
                <c:pt idx="68">
                  <c:v>4.3020406944543721</c:v>
                </c:pt>
                <c:pt idx="69">
                  <c:v>4.3448610482652796</c:v>
                </c:pt>
                <c:pt idx="70">
                  <c:v>4.3872703622952738</c:v>
                </c:pt>
                <c:pt idx="71">
                  <c:v>4.4292725821843684</c:v>
                </c:pt>
                <c:pt idx="72">
                  <c:v>4.4708716156977166</c:v>
                </c:pt>
                <c:pt idx="73">
                  <c:v>4.5120713330891782</c:v>
                </c:pt>
                <c:pt idx="74">
                  <c:v>4.5528755674613928</c:v>
                </c:pt>
                <c:pt idx="75">
                  <c:v>4.5932881151224025</c:v>
                </c:pt>
                <c:pt idx="76">
                  <c:v>4.633312735938854</c:v>
                </c:pt>
                <c:pt idx="77">
                  <c:v>4.6729531536857953</c:v>
                </c:pt>
                <c:pt idx="78">
                  <c:v>4.7122130563931366</c:v>
                </c:pt>
                <c:pt idx="79">
                  <c:v>4.7510960966887641</c:v>
                </c:pt>
                <c:pt idx="80">
                  <c:v>4.7896058921383773</c:v>
                </c:pt>
                <c:pt idx="81">
                  <c:v>4.8277460255820523</c:v>
                </c:pt>
                <c:pt idx="82">
                  <c:v>4.8655200454675827</c:v>
                </c:pt>
                <c:pt idx="83">
                  <c:v>4.902931466180612</c:v>
                </c:pt>
                <c:pt idx="84">
                  <c:v>4.9399837683716061</c:v>
                </c:pt>
                <c:pt idx="85">
                  <c:v>4.9766803992796795</c:v>
                </c:pt>
                <c:pt idx="86">
                  <c:v>5.0130247730533215</c:v>
                </c:pt>
                <c:pt idx="87">
                  <c:v>5.0490202710680343</c:v>
                </c:pt>
                <c:pt idx="88">
                  <c:v>5.0846702422409278</c:v>
                </c:pt>
                <c:pt idx="89">
                  <c:v>5.1199780033422897</c:v>
                </c:pt>
                <c:pt idx="90">
                  <c:v>5.1549468393041789</c:v>
                </c:pt>
                <c:pt idx="91">
                  <c:v>5.1895800035260331</c:v>
                </c:pt>
                <c:pt idx="92">
                  <c:v>5.2238807181773605</c:v>
                </c:pt>
                <c:pt idx="93">
                  <c:v>5.2578521744975273</c:v>
                </c:pt>
                <c:pt idx="94">
                  <c:v>5.2914975330926532</c:v>
                </c:pt>
                <c:pt idx="95">
                  <c:v>5.3248199242296668</c:v>
                </c:pt>
                <c:pt idx="96">
                  <c:v>5.35782244812754</c:v>
                </c:pt>
                <c:pt idx="97">
                  <c:v>5.3905081752457198</c:v>
                </c:pt>
                <c:pt idx="98">
                  <c:v>5.4228801465697956</c:v>
                </c:pt>
                <c:pt idx="99">
                  <c:v>5.4549413738944272</c:v>
                </c:pt>
                <c:pt idx="100">
                  <c:v>5.4866948401035494</c:v>
                </c:pt>
                <c:pt idx="101">
                  <c:v>5.5181434994478895</c:v>
                </c:pt>
                <c:pt idx="102">
                  <c:v>5.5492902778198294</c:v>
                </c:pt>
                <c:pt idx="103">
                  <c:v>5.5801380730256156</c:v>
                </c:pt>
                <c:pt idx="104">
                  <c:v>5.610689755054965</c:v>
                </c:pt>
                <c:pt idx="105">
                  <c:v>5.6409481663480801</c:v>
                </c:pt>
                <c:pt idx="106">
                  <c:v>5.6709161220601025</c:v>
                </c:pt>
                <c:pt idx="107">
                  <c:v>5.7005964103230236</c:v>
                </c:pt>
                <c:pt idx="108">
                  <c:v>5.7299917925050901</c:v>
                </c:pt>
                <c:pt idx="109">
                  <c:v>5.7591050034677078</c:v>
                </c:pt>
                <c:pt idx="110">
                  <c:v>5.7879387518198886</c:v>
                </c:pt>
                <c:pt idx="111">
                  <c:v>5.8164957201702521</c:v>
                </c:pt>
                <c:pt idx="112">
                  <c:v>5.844778565376604</c:v>
                </c:pt>
                <c:pt idx="113">
                  <c:v>5.8727899187931252</c:v>
                </c:pt>
                <c:pt idx="114">
                  <c:v>5.9005323865151871</c:v>
                </c:pt>
                <c:pt idx="115">
                  <c:v>5.9280085496218096</c:v>
                </c:pt>
                <c:pt idx="116">
                  <c:v>5.9552209644158065</c:v>
                </c:pt>
                <c:pt idx="117">
                  <c:v>5.9821721626616053</c:v>
                </c:pt>
                <c:pt idx="118">
                  <c:v>6.0088646518208018</c:v>
                </c:pt>
                <c:pt idx="119">
                  <c:v>6.0353009152854495</c:v>
                </c:pt>
                <c:pt idx="120">
                  <c:v>6.0614834126090997</c:v>
                </c:pt>
                <c:pt idx="121">
                  <c:v>6.0874145797356372</c:v>
                </c:pt>
                <c:pt idx="122">
                  <c:v>6.1130968292259107</c:v>
                </c:pt>
                <c:pt idx="123">
                  <c:v>6.1385325504821937</c:v>
                </c:pt>
                <c:pt idx="124">
                  <c:v>6.1637241099704818</c:v>
                </c:pt>
                <c:pt idx="125">
                  <c:v>6.1886738514406678</c:v>
                </c:pt>
                <c:pt idx="126">
                  <c:v>6.2133840961445967</c:v>
                </c:pt>
                <c:pt idx="127">
                  <c:v>6.2378571430520191</c:v>
                </c:pt>
                <c:pt idx="128">
                  <c:v>6.2620952690644964</c:v>
                </c:pt>
                <c:pt idx="129">
                  <c:v>6.2861007292272237</c:v>
                </c:pt>
                <c:pt idx="130">
                  <c:v>6.3098757569388431</c:v>
                </c:pt>
                <c:pt idx="131">
                  <c:v>6.3334225641592203</c:v>
                </c:pt>
                <c:pt idx="132">
                  <c:v>6.3567433416152506</c:v>
                </c:pt>
                <c:pt idx="133">
                  <c:v>6.3798402590046734</c:v>
                </c:pt>
                <c:pt idx="134">
                  <c:v>6.4027154651979323</c:v>
                </c:pt>
                <c:pt idx="135">
                  <c:v>6.4253710884381023</c:v>
                </c:pt>
                <c:pt idx="136">
                  <c:v>6.4478092365388973</c:v>
                </c:pt>
                <c:pt idx="137">
                  <c:v>6.4700319970807714</c:v>
                </c:pt>
                <c:pt idx="138">
                  <c:v>6.492041437605141</c:v>
                </c:pt>
                <c:pt idx="139">
                  <c:v>6.5138396058067469</c:v>
                </c:pt>
                <c:pt idx="140">
                  <c:v>6.5354285297241619</c:v>
                </c:pt>
                <c:pt idx="141">
                  <c:v>6.5568102179284766</c:v>
                </c:pt>
                <c:pt idx="142">
                  <c:v>6.5779866597101702</c:v>
                </c:pt>
                <c:pt idx="143">
                  <c:v>6.5989598252641848</c:v>
                </c:pt>
                <c:pt idx="144">
                  <c:v>6.6197316658732337</c:v>
                </c:pt>
                <c:pt idx="145">
                  <c:v>6.6403041140893366</c:v>
                </c:pt>
                <c:pt idx="146">
                  <c:v>6.6606790839136218</c:v>
                </c:pt>
                <c:pt idx="147">
                  <c:v>6.6808584709743988</c:v>
                </c:pt>
                <c:pt idx="148">
                  <c:v>6.7008441527035227</c:v>
                </c:pt>
                <c:pt idx="149">
                  <c:v>6.7206379885110623</c:v>
                </c:pt>
                <c:pt idx="150">
                  <c:v>6.7402418199582996</c:v>
                </c:pt>
                <c:pt idx="151">
                  <c:v>6.7596574709290573</c:v>
                </c:pt>
                <c:pt idx="152">
                  <c:v>6.7788867477993904</c:v>
                </c:pt>
                <c:pt idx="153">
                  <c:v>6.7979314396056463</c:v>
                </c:pt>
                <c:pt idx="154">
                  <c:v>6.8167933182109151</c:v>
                </c:pt>
                <c:pt idx="155">
                  <c:v>6.8354741384698698</c:v>
                </c:pt>
                <c:pt idx="156">
                  <c:v>6.8539756383920416</c:v>
                </c:pt>
                <c:pt idx="157">
                  <c:v>6.8722995393035138</c:v>
                </c:pt>
                <c:pt idx="158">
                  <c:v>6.8904475460070724</c:v>
                </c:pt>
                <c:pt idx="159">
                  <c:v>6.9084213469408127</c:v>
                </c:pt>
                <c:pt idx="160">
                  <c:v>6.9262226143352317</c:v>
                </c:pt>
                <c:pt idx="161">
                  <c:v>6.9438530043688003</c:v>
                </c:pt>
                <c:pt idx="162">
                  <c:v>6.9613141573220592</c:v>
                </c:pt>
                <c:pt idx="163">
                  <c:v>6.9786076977302161</c:v>
                </c:pt>
                <c:pt idx="164">
                  <c:v>6.9957352345342922</c:v>
                </c:pt>
                <c:pt idx="165">
                  <c:v>7.0126983612308136</c:v>
                </c:pt>
                <c:pt idx="166">
                  <c:v>7.0294986560200661</c:v>
                </c:pt>
                <c:pt idx="167">
                  <c:v>7.0461376819529242</c:v>
                </c:pt>
                <c:pt idx="168">
                  <c:v>7.0626169870762734</c:v>
                </c:pt>
                <c:pt idx="169">
                  <c:v>7.0789381045770412</c:v>
                </c:pt>
                <c:pt idx="170">
                  <c:v>7.0951025529248275</c:v>
                </c:pt>
                <c:pt idx="171">
                  <c:v>7.1111118360131975</c:v>
                </c:pt>
                <c:pt idx="172">
                  <c:v>7.126967443299578</c:v>
                </c:pt>
                <c:pt idx="173">
                  <c:v>7.1426708499438529</c:v>
                </c:pt>
                <c:pt idx="174">
                  <c:v>7.1582235169455926</c:v>
                </c:pt>
                <c:pt idx="175">
                  <c:v>7.1736268912799881</c:v>
                </c:pt>
                <c:pt idx="176">
                  <c:v>7.1888824060324721</c:v>
                </c:pt>
                <c:pt idx="177">
                  <c:v>7.20399148053205</c:v>
                </c:pt>
                <c:pt idx="178">
                  <c:v>7.2189555204833482</c:v>
                </c:pt>
                <c:pt idx="179">
                  <c:v>7.2337759180973986</c:v>
                </c:pt>
                <c:pt idx="180">
                  <c:v>7.248454052221164</c:v>
                </c:pt>
                <c:pt idx="181">
                  <c:v>7.2629912884658259</c:v>
                </c:pt>
                <c:pt idx="182">
                  <c:v>7.2773889793338293</c:v>
                </c:pt>
                <c:pt idx="183">
                  <c:v>7.2916484643447275</c:v>
                </c:pt>
                <c:pt idx="184">
                  <c:v>7.3057710701597927</c:v>
                </c:pt>
                <c:pt idx="185">
                  <c:v>7.3197581107054592</c:v>
                </c:pt>
                <c:pt idx="186">
                  <c:v>7.3336108872955537</c:v>
                </c:pt>
                <c:pt idx="187">
                  <c:v>7.3473306887523808</c:v>
                </c:pt>
                <c:pt idx="188">
                  <c:v>7.3609187915266148</c:v>
                </c:pt>
                <c:pt idx="189">
                  <c:v>7.3743764598160713</c:v>
                </c:pt>
                <c:pt idx="190">
                  <c:v>7.3877049456833142</c:v>
                </c:pt>
                <c:pt idx="191">
                  <c:v>7.4009054891721497</c:v>
                </c:pt>
                <c:pt idx="192">
                  <c:v>7.4139793184229941</c:v>
                </c:pt>
                <c:pt idx="193">
                  <c:v>7.4269276497871388</c:v>
                </c:pt>
                <c:pt idx="194">
                  <c:v>7.4397516879399159</c:v>
                </c:pt>
                <c:pt idx="195">
                  <c:v>7.4524526259927715</c:v>
                </c:pt>
                <c:pt idx="196">
                  <c:v>7.4650316456042782</c:v>
                </c:pt>
                <c:pt idx="197">
                  <c:v>7.4774899170900655</c:v>
                </c:pt>
                <c:pt idx="198">
                  <c:v>7.4898285995317107</c:v>
                </c:pt>
                <c:pt idx="199">
                  <c:v>7.5020488408845685</c:v>
                </c:pt>
                <c:pt idx="200">
                  <c:v>7.5141517780845799</c:v>
                </c:pt>
                <c:pt idx="201">
                  <c:v>7.5261385371540444</c:v>
                </c:pt>
                <c:pt idx="202">
                  <c:v>7.5380102333063839</c:v>
                </c:pt>
                <c:pt idx="203">
                  <c:v>7.5497679710498984</c:v>
                </c:pt>
                <c:pt idx="204">
                  <c:v>7.5614128442905315</c:v>
                </c:pt>
                <c:pt idx="205">
                  <c:v>7.5729459364336336</c:v>
                </c:pt>
                <c:pt idx="206">
                  <c:v>7.5843683204847689</c:v>
                </c:pt>
                <c:pt idx="207">
                  <c:v>7.5956810591495376</c:v>
                </c:pt>
                <c:pt idx="208">
                  <c:v>7.6068852049324533</c:v>
                </c:pt>
                <c:pt idx="209">
                  <c:v>7.6179818002348592</c:v>
                </c:pt>
                <c:pt idx="210">
                  <c:v>7.6289718774519146</c:v>
                </c:pt>
                <c:pt idx="211">
                  <c:v>7.6398564590686409</c:v>
                </c:pt>
                <c:pt idx="212">
                  <c:v>7.6506365577550577</c:v>
                </c:pt>
                <c:pt idx="213">
                  <c:v>7.6613131764603901</c:v>
                </c:pt>
                <c:pt idx="214">
                  <c:v>7.671887308506391</c:v>
                </c:pt>
                <c:pt idx="215">
                  <c:v>7.6823599376797436</c:v>
                </c:pt>
                <c:pt idx="216">
                  <c:v>7.6927320383236033</c:v>
                </c:pt>
                <c:pt idx="217">
                  <c:v>7.7030045754282366</c:v>
                </c:pt>
                <c:pt idx="218">
                  <c:v>7.7131785047208119</c:v>
                </c:pt>
                <c:pt idx="219">
                  <c:v>7.7232547727543048</c:v>
                </c:pt>
                <c:pt idx="220">
                  <c:v>7.7332343169955751</c:v>
                </c:pt>
                <c:pt idx="221">
                  <c:v>7.7431180659125776</c:v>
                </c:pt>
                <c:pt idx="222">
                  <c:v>7.7529069390607477</c:v>
                </c:pt>
                <c:pt idx="223">
                  <c:v>7.7626018471685541</c:v>
                </c:pt>
                <c:pt idx="224">
                  <c:v>7.77220369222223</c:v>
                </c:pt>
                <c:pt idx="225">
                  <c:v>7.7817133675496883</c:v>
                </c:pt>
                <c:pt idx="226">
                  <c:v>7.7911317579036412</c:v>
                </c:pt>
                <c:pt idx="227">
                  <c:v>7.8004597395439061</c:v>
                </c:pt>
                <c:pt idx="228">
                  <c:v>7.8096981803189385</c:v>
                </c:pt>
                <c:pt idx="229">
                  <c:v>7.8188479397465702</c:v>
                </c:pt>
                <c:pt idx="230">
                  <c:v>7.8279098690939737</c:v>
                </c:pt>
                <c:pt idx="231">
                  <c:v>7.8368848114568692</c:v>
                </c:pt>
                <c:pt idx="232">
                  <c:v>7.8457736018379549</c:v>
                </c:pt>
                <c:pt idx="233">
                  <c:v>7.8545770672246009</c:v>
                </c:pt>
                <c:pt idx="234">
                  <c:v>7.8632960266657843</c:v>
                </c:pt>
                <c:pt idx="235">
                  <c:v>7.8719312913482939</c:v>
                </c:pt>
                <c:pt idx="236">
                  <c:v>7.8804836646722007</c:v>
                </c:pt>
                <c:pt idx="237">
                  <c:v>7.8889539423256041</c:v>
                </c:pt>
                <c:pt idx="238">
                  <c:v>7.8973429123586545</c:v>
                </c:pt>
                <c:pt idx="239">
                  <c:v>7.9056513552568832</c:v>
                </c:pt>
                <c:pt idx="240">
                  <c:v>7.9138800440138048</c:v>
                </c:pt>
                <c:pt idx="241">
                  <c:v>7.9220297442028418</c:v>
                </c:pt>
                <c:pt idx="242">
                  <c:v>7.9301012140485465</c:v>
                </c:pt>
                <c:pt idx="243">
                  <c:v>7.9380952044971478</c:v>
                </c:pt>
                <c:pt idx="244">
                  <c:v>7.946012459286413</c:v>
                </c:pt>
                <c:pt idx="245">
                  <c:v>7.9538537150148496</c:v>
                </c:pt>
                <c:pt idx="246">
                  <c:v>7.9616197012102274</c:v>
                </c:pt>
                <c:pt idx="247">
                  <c:v>7.969311140397461</c:v>
                </c:pt>
                <c:pt idx="248">
                  <c:v>7.9769287481658209</c:v>
                </c:pt>
                <c:pt idx="249">
                  <c:v>7.9844732332355228</c:v>
                </c:pt>
                <c:pt idx="250">
                  <c:v>7.9919452975236531</c:v>
                </c:pt>
                <c:pt idx="251">
                  <c:v>7.9993456362094779</c:v>
                </c:pt>
                <c:pt idx="252">
                  <c:v>8.006674937799124</c:v>
                </c:pt>
                <c:pt idx="253">
                  <c:v>8.0139338841896279</c:v>
                </c:pt>
                <c:pt idx="254">
                  <c:v>8.0211231507323859</c:v>
                </c:pt>
                <c:pt idx="255">
                  <c:v>8.0282434062959762</c:v>
                </c:pt>
                <c:pt idx="256">
                  <c:v>8.0352953133284046</c:v>
                </c:pt>
                <c:pt idx="257">
                  <c:v>8.0422795279187191</c:v>
                </c:pt>
                <c:pt idx="258">
                  <c:v>8.0491966998580597</c:v>
                </c:pt>
                <c:pt idx="259">
                  <c:v>8.056047472700115</c:v>
                </c:pt>
                <c:pt idx="260">
                  <c:v>8.0628324838209906</c:v>
                </c:pt>
                <c:pt idx="261">
                  <c:v>8.0695523644785148</c:v>
                </c:pt>
                <c:pt idx="262">
                  <c:v>8.0762077398709611</c:v>
                </c:pt>
                <c:pt idx="263">
                  <c:v>8.0827992291952242</c:v>
                </c:pt>
                <c:pt idx="264">
                  <c:v>8.0893274457044217</c:v>
                </c:pt>
                <c:pt idx="265">
                  <c:v>8.0957929967649491</c:v>
                </c:pt>
                <c:pt idx="266">
                  <c:v>8.1021964839129943</c:v>
                </c:pt>
                <c:pt idx="267">
                  <c:v>8.1085385029104948</c:v>
                </c:pt>
                <c:pt idx="268">
                  <c:v>8.1148196438005691</c:v>
                </c:pt>
                <c:pt idx="269">
                  <c:v>8.1210404909624163</c:v>
                </c:pt>
                <c:pt idx="270">
                  <c:v>8.127201623165675</c:v>
                </c:pt>
                <c:pt idx="271">
                  <c:v>8.13330361362428</c:v>
                </c:pt>
                <c:pt idx="272">
                  <c:v>8.1393470300497928</c:v>
                </c:pt>
                <c:pt idx="273">
                  <c:v>8.1453324347042066</c:v>
                </c:pt>
                <c:pt idx="274">
                  <c:v>8.1512603844522786</c:v>
                </c:pt>
                <c:pt idx="275">
                  <c:v>8.1571314308133172</c:v>
                </c:pt>
                <c:pt idx="276">
                  <c:v>8.1629461200125117</c:v>
                </c:pt>
                <c:pt idx="277">
                  <c:v>8.1687049930317404</c:v>
                </c:pt>
                <c:pt idx="278">
                  <c:v>8.1744085856599042</c:v>
                </c:pt>
                <c:pt idx="279">
                  <c:v>8.1800574285427814</c:v>
                </c:pt>
                <c:pt idx="280">
                  <c:v>8.1856520472323862</c:v>
                </c:pt>
                <c:pt idx="281">
                  <c:v>8.1911929622358741</c:v>
                </c:pt>
                <c:pt idx="282">
                  <c:v>8.1966806890639621</c:v>
                </c:pt>
                <c:pt idx="283">
                  <c:v>8.2021157382788985</c:v>
                </c:pt>
                <c:pt idx="284">
                  <c:v>8.2074986155419545</c:v>
                </c:pt>
                <c:pt idx="285">
                  <c:v>8.2128298216604705</c:v>
                </c:pt>
                <c:pt idx="286">
                  <c:v>8.2181098526344609</c:v>
                </c:pt>
                <c:pt idx="287">
                  <c:v>8.2233391997027478</c:v>
                </c:pt>
                <c:pt idx="288">
                  <c:v>8.2285183493886684</c:v>
                </c:pt>
                <c:pt idx="289">
                  <c:v>8.2336477835453419</c:v>
                </c:pt>
                <c:pt idx="290">
                  <c:v>8.2387279794005011</c:v>
                </c:pt>
                <c:pt idx="291">
                  <c:v>8.2437594096008819</c:v>
                </c:pt>
                <c:pt idx="292">
                  <c:v>8.2487425422562151</c:v>
                </c:pt>
                <c:pt idx="293">
                  <c:v>8.2536778409827569</c:v>
                </c:pt>
                <c:pt idx="294">
                  <c:v>8.2585657649464412</c:v>
                </c:pt>
                <c:pt idx="295">
                  <c:v>8.2634067689055861</c:v>
                </c:pt>
                <c:pt idx="296">
                  <c:v>8.2682013032532105</c:v>
                </c:pt>
                <c:pt idx="297">
                  <c:v>8.2729498140589346</c:v>
                </c:pt>
                <c:pt idx="298">
                  <c:v>8.2776527431104778</c:v>
                </c:pt>
                <c:pt idx="299">
                  <c:v>8.2823105279547722</c:v>
                </c:pt>
                <c:pt idx="300">
                  <c:v>8.2869236019386552</c:v>
                </c:pt>
                <c:pt idx="301">
                  <c:v>8.2914923942492003</c:v>
                </c:pt>
                <c:pt idx="302">
                  <c:v>8.2960173299536404</c:v>
                </c:pt>
                <c:pt idx="303">
                  <c:v>8.3004988300389151</c:v>
                </c:pt>
                <c:pt idx="304">
                  <c:v>8.3049373114508427</c:v>
                </c:pt>
                <c:pt idx="305">
                  <c:v>8.309333187132907</c:v>
                </c:pt>
                <c:pt idx="306">
                  <c:v>8.3136868660646766</c:v>
                </c:pt>
                <c:pt idx="307">
                  <c:v>8.3179987532998556</c:v>
                </c:pt>
                <c:pt idx="308">
                  <c:v>8.3222692500039752</c:v>
                </c:pt>
                <c:pt idx="309">
                  <c:v>8.3264987534917037</c:v>
                </c:pt>
                <c:pt idx="310">
                  <c:v>8.3306876572638249</c:v>
                </c:pt>
                <c:pt idx="311">
                  <c:v>8.3348363510438386</c:v>
                </c:pt>
                <c:pt idx="312">
                  <c:v>8.3389452208142227</c:v>
                </c:pt>
                <c:pt idx="313">
                  <c:v>8.3430146488523498</c:v>
                </c:pt>
                <c:pt idx="314">
                  <c:v>8.3470450137660421</c:v>
                </c:pt>
                <c:pt idx="315">
                  <c:v>8.3510366905288045</c:v>
                </c:pt>
                <c:pt idx="316">
                  <c:v>8.3549900505147079</c:v>
                </c:pt>
                <c:pt idx="317">
                  <c:v>8.3589054615329363</c:v>
                </c:pt>
                <c:pt idx="318">
                  <c:v>8.362783287862019</c:v>
                </c:pt>
                <c:pt idx="319">
                  <c:v>8.3666238902837105</c:v>
                </c:pt>
                <c:pt idx="320">
                  <c:v>8.3704276261165607</c:v>
                </c:pt>
                <c:pt idx="321">
                  <c:v>8.3741948492491574</c:v>
                </c:pt>
                <c:pt idx="322">
                  <c:v>8.3779259101730563</c:v>
                </c:pt>
                <c:pt idx="323">
                  <c:v>8.381621156015381</c:v>
                </c:pt>
                <c:pt idx="324">
                  <c:v>8.3852809305711276</c:v>
                </c:pt>
                <c:pt idx="325">
                  <c:v>8.3889055743351424</c:v>
                </c:pt>
                <c:pt idx="326">
                  <c:v>8.3924954245338057</c:v>
                </c:pt>
                <c:pt idx="327">
                  <c:v>8.3960508151564071</c:v>
                </c:pt>
                <c:pt idx="328">
                  <c:v>8.3995720769862139</c:v>
                </c:pt>
                <c:pt idx="329">
                  <c:v>8.4030595376312505</c:v>
                </c:pt>
                <c:pt idx="330">
                  <c:v>8.4065135215547784</c:v>
                </c:pt>
                <c:pt idx="331">
                  <c:v>8.4099343501054786</c:v>
                </c:pt>
                <c:pt idx="332">
                  <c:v>8.4133223415473513</c:v>
                </c:pt>
                <c:pt idx="333">
                  <c:v>8.4166778110893326</c:v>
                </c:pt>
                <c:pt idx="334">
                  <c:v>8.420001070914612</c:v>
                </c:pt>
                <c:pt idx="335">
                  <c:v>8.4232924302096741</c:v>
                </c:pt>
                <c:pt idx="336">
                  <c:v>8.4265521951930822</c:v>
                </c:pt>
                <c:pt idx="337">
                  <c:v>8.4297806691439465</c:v>
                </c:pt>
                <c:pt idx="338">
                  <c:v>8.4329781524301541</c:v>
                </c:pt>
                <c:pt idx="339">
                  <c:v>8.4361449425363073</c:v>
                </c:pt>
                <c:pt idx="340">
                  <c:v>8.4392813340914081</c:v>
                </c:pt>
                <c:pt idx="341">
                  <c:v>8.4423876188962605</c:v>
                </c:pt>
                <c:pt idx="342">
                  <c:v>8.4454640859506291</c:v>
                </c:pt>
                <c:pt idx="343">
                  <c:v>8.4485110214801153</c:v>
                </c:pt>
                <c:pt idx="344">
                  <c:v>8.4515287089627957</c:v>
                </c:pt>
                <c:pt idx="345">
                  <c:v>8.454517429155592</c:v>
                </c:pt>
                <c:pt idx="346">
                  <c:v>8.4574774601203959</c:v>
                </c:pt>
                <c:pt idx="347">
                  <c:v>8.4604090772499294</c:v>
                </c:pt>
                <c:pt idx="348">
                  <c:v>8.4633125532933828</c:v>
                </c:pt>
                <c:pt idx="349">
                  <c:v>8.466188158381776</c:v>
                </c:pt>
                <c:pt idx="350">
                  <c:v>8.4690361600530917</c:v>
                </c:pt>
                <c:pt idx="351">
                  <c:v>8.4718568232771805</c:v>
                </c:pt>
                <c:pt idx="352">
                  <c:v>8.4746504104803915</c:v>
                </c:pt>
                <c:pt idx="353">
                  <c:v>8.4774171815700079</c:v>
                </c:pt>
                <c:pt idx="354">
                  <c:v>8.4801573939584163</c:v>
                </c:pt>
                <c:pt idx="355">
                  <c:v>8.482871302587057</c:v>
                </c:pt>
                <c:pt idx="356">
                  <c:v>8.4855591599501459</c:v>
                </c:pt>
                <c:pt idx="357">
                  <c:v>8.4882212161181645</c:v>
                </c:pt>
                <c:pt idx="358">
                  <c:v>8.4908577187611254</c:v>
                </c:pt>
                <c:pt idx="359">
                  <c:v>8.4934689131716148</c:v>
                </c:pt>
                <c:pt idx="360">
                  <c:v>8.4960550422876153</c:v>
                </c:pt>
                <c:pt idx="361">
                  <c:v>8.4986163467151048</c:v>
                </c:pt>
                <c:pt idx="362">
                  <c:v>8.5011530647504472</c:v>
                </c:pt>
                <c:pt idx="363">
                  <c:v>8.5036654324025562</c:v>
                </c:pt>
                <c:pt idx="364">
                  <c:v>8.5061536834148566</c:v>
                </c:pt>
                <c:pt idx="365">
                  <c:v>8.5086180492870316</c:v>
                </c:pt>
                <c:pt idx="366">
                  <c:v>8.5110587592965601</c:v>
                </c:pt>
                <c:pt idx="367">
                  <c:v>8.5134760405200502</c:v>
                </c:pt>
                <c:pt idx="368">
                  <c:v>8.5158701178543588</c:v>
                </c:pt>
                <c:pt idx="369">
                  <c:v>8.5182412140375234</c:v>
                </c:pt>
                <c:pt idx="370">
                  <c:v>8.5205895496694808</c:v>
                </c:pt>
                <c:pt idx="371">
                  <c:v>8.5229153432325901</c:v>
                </c:pt>
                <c:pt idx="372">
                  <c:v>8.525218811111964</c:v>
                </c:pt>
                <c:pt idx="373">
                  <c:v>8.5275001676155959</c:v>
                </c:pt>
                <c:pt idx="374">
                  <c:v>8.529759624994302</c:v>
                </c:pt>
                <c:pt idx="375">
                  <c:v>8.5319973934614683</c:v>
                </c:pt>
                <c:pt idx="376">
                  <c:v>8.5342136812126075</c:v>
                </c:pt>
                <c:pt idx="377">
                  <c:v>8.5364086944447219</c:v>
                </c:pt>
                <c:pt idx="378">
                  <c:v>8.5385826373755034</c:v>
                </c:pt>
                <c:pt idx="379">
                  <c:v>8.5407357122623182</c:v>
                </c:pt>
                <c:pt idx="380">
                  <c:v>8.5428681194210316</c:v>
                </c:pt>
                <c:pt idx="381">
                  <c:v>8.5449800572446435</c:v>
                </c:pt>
                <c:pt idx="382">
                  <c:v>8.5470717222217445</c:v>
                </c:pt>
                <c:pt idx="383">
                  <c:v>8.5491433089547986</c:v>
                </c:pt>
                <c:pt idx="384">
                  <c:v>8.5511950101782528</c:v>
                </c:pt>
                <c:pt idx="385">
                  <c:v>8.5532270167764537</c:v>
                </c:pt>
                <c:pt idx="386">
                  <c:v>8.5552395178014287</c:v>
                </c:pt>
                <c:pt idx="387">
                  <c:v>8.5572327004904523</c:v>
                </c:pt>
                <c:pt idx="388">
                  <c:v>8.5592067502834848</c:v>
                </c:pt>
                <c:pt idx="389">
                  <c:v>8.5611618508404117</c:v>
                </c:pt>
                <c:pt idx="390">
                  <c:v>8.5630981840581395</c:v>
                </c:pt>
                <c:pt idx="391">
                  <c:v>8.5650159300875153</c:v>
                </c:pt>
                <c:pt idx="392">
                  <c:v>8.5669152673500868</c:v>
                </c:pt>
                <c:pt idx="393">
                  <c:v>8.5687963725547043</c:v>
                </c:pt>
                <c:pt idx="394">
                  <c:v>8.5706594207139606</c:v>
                </c:pt>
                <c:pt idx="395">
                  <c:v>8.5725045851604715</c:v>
                </c:pt>
                <c:pt idx="396">
                  <c:v>8.5743320375630034</c:v>
                </c:pt>
                <c:pt idx="397">
                  <c:v>8.5761419479424497</c:v>
                </c:pt>
                <c:pt idx="398">
                  <c:v>8.5779344846876384</c:v>
                </c:pt>
                <c:pt idx="399">
                  <c:v>8.5797098145710073</c:v>
                </c:pt>
                <c:pt idx="400">
                  <c:v>8.5814681027641218</c:v>
                </c:pt>
                <c:pt idx="401">
                  <c:v>8.583209512853033</c:v>
                </c:pt>
                <c:pt idx="402">
                  <c:v>8.5849342068535002</c:v>
                </c:pt>
                <c:pt idx="403">
                  <c:v>8.5866423452260712</c:v>
                </c:pt>
                <c:pt idx="404">
                  <c:v>8.5883340868910025</c:v>
                </c:pt>
                <c:pt idx="405">
                  <c:v>8.590009589243051</c:v>
                </c:pt>
                <c:pt idx="406">
                  <c:v>8.5916690081661127</c:v>
                </c:pt>
                <c:pt idx="407">
                  <c:v>8.5933124980477285</c:v>
                </c:pt>
                <c:pt idx="408">
                  <c:v>8.5949402117934461</c:v>
                </c:pt>
                <c:pt idx="409">
                  <c:v>8.5965523008410525</c:v>
                </c:pt>
                <c:pt idx="410">
                  <c:v>8.5981489151746491</c:v>
                </c:pt>
                <c:pt idx="411">
                  <c:v>8.5997302033386216</c:v>
                </c:pt>
                <c:pt idx="412">
                  <c:v>8.6012963124514492</c:v>
                </c:pt>
                <c:pt idx="413">
                  <c:v>8.6028473882194003</c:v>
                </c:pt>
                <c:pt idx="414">
                  <c:v>8.6043835749500808</c:v>
                </c:pt>
                <c:pt idx="415">
                  <c:v>8.6059050155658632</c:v>
                </c:pt>
                <c:pt idx="416">
                  <c:v>8.6074118516171882</c:v>
                </c:pt>
                <c:pt idx="417">
                  <c:v>8.608904223295724</c:v>
                </c:pt>
                <c:pt idx="418">
                  <c:v>8.6103822694474221</c:v>
                </c:pt>
                <c:pt idx="419">
                  <c:v>8.611846127585423</c:v>
                </c:pt>
                <c:pt idx="420">
                  <c:v>8.6132959339028563</c:v>
                </c:pt>
                <c:pt idx="421">
                  <c:v>8.6147318232855135</c:v>
                </c:pt>
                <c:pt idx="422">
                  <c:v>8.6161539293243941</c:v>
                </c:pt>
                <c:pt idx="423">
                  <c:v>8.6175623843281315</c:v>
                </c:pt>
                <c:pt idx="424">
                  <c:v>8.6189573193353102</c:v>
                </c:pt>
                <c:pt idx="425">
                  <c:v>8.6203388641266532</c:v>
                </c:pt>
                <c:pt idx="426">
                  <c:v>8.6217071472370943</c:v>
                </c:pt>
                <c:pt idx="427">
                  <c:v>8.6230622959677383</c:v>
                </c:pt>
                <c:pt idx="428">
                  <c:v>8.6244044363977075</c:v>
                </c:pt>
                <c:pt idx="429">
                  <c:v>8.6257336933958708</c:v>
                </c:pt>
                <c:pt idx="430">
                  <c:v>8.6270501906324562</c:v>
                </c:pt>
                <c:pt idx="431">
                  <c:v>8.6283540505905609</c:v>
                </c:pt>
                <c:pt idx="432">
                  <c:v>8.6296453945775493</c:v>
                </c:pt>
                <c:pt idx="433">
                  <c:v>8.6309243427363338</c:v>
                </c:pt>
                <c:pt idx="434">
                  <c:v>8.6321910140565521</c:v>
                </c:pt>
                <c:pt idx="435">
                  <c:v>8.6334455263856462</c:v>
                </c:pt>
                <c:pt idx="436">
                  <c:v>8.6346879964398173</c:v>
                </c:pt>
                <c:pt idx="437">
                  <c:v>8.6359185398148899</c:v>
                </c:pt>
                <c:pt idx="438">
                  <c:v>8.6371372709970604</c:v>
                </c:pt>
                <c:pt idx="439">
                  <c:v>8.6383443033735556</c:v>
                </c:pt>
                <c:pt idx="440">
                  <c:v>8.6395397492431822</c:v>
                </c:pt>
                <c:pt idx="441">
                  <c:v>8.6407237198267701</c:v>
                </c:pt>
                <c:pt idx="442">
                  <c:v>8.6418963252775161</c:v>
                </c:pt>
                <c:pt idx="443">
                  <c:v>8.6430576746912458</c:v>
                </c:pt>
                <c:pt idx="444">
                  <c:v>8.6442078761165515</c:v>
                </c:pt>
                <c:pt idx="445">
                  <c:v>8.6453470365648499</c:v>
                </c:pt>
                <c:pt idx="446">
                  <c:v>8.6464752620203384</c:v>
                </c:pt>
                <c:pt idx="447">
                  <c:v>8.6475926574498505</c:v>
                </c:pt>
                <c:pt idx="448">
                  <c:v>8.6486993268126273</c:v>
                </c:pt>
                <c:pt idx="449">
                  <c:v>8.6497953730699919</c:v>
                </c:pt>
                <c:pt idx="450">
                  <c:v>8.6508808981949183</c:v>
                </c:pt>
                <c:pt idx="451">
                  <c:v>8.6519560031815246</c:v>
                </c:pt>
                <c:pt idx="452">
                  <c:v>8.6530207880544765</c:v>
                </c:pt>
                <c:pt idx="453">
                  <c:v>8.6540753518782783</c:v>
                </c:pt>
                <c:pt idx="454">
                  <c:v>8.6551197927665005</c:v>
                </c:pt>
                <c:pt idx="455">
                  <c:v>8.6561542078909053</c:v>
                </c:pt>
                <c:pt idx="456">
                  <c:v>8.6571786934904882</c:v>
                </c:pt>
                <c:pt idx="457">
                  <c:v>8.6581933448804254</c:v>
                </c:pt>
                <c:pt idx="458">
                  <c:v>8.6591982564609538</c:v>
                </c:pt>
                <c:pt idx="459">
                  <c:v>8.6601935217261374</c:v>
                </c:pt>
                <c:pt idx="460">
                  <c:v>8.6611792332725859</c:v>
                </c:pt>
                <c:pt idx="461">
                  <c:v>8.6621554828080498</c:v>
                </c:pt>
                <c:pt idx="462">
                  <c:v>8.6631223611599655</c:v>
                </c:pt>
                <c:pt idx="463">
                  <c:v>8.6640799582838994</c:v>
                </c:pt>
                <c:pt idx="464">
                  <c:v>8.6650283632719223</c:v>
                </c:pt>
                <c:pt idx="465">
                  <c:v>8.6659676643608918</c:v>
                </c:pt>
                <c:pt idx="466">
                  <c:v>8.666897948940667</c:v>
                </c:pt>
                <c:pt idx="467">
                  <c:v>8.6678193035622382</c:v>
                </c:pt>
                <c:pt idx="468">
                  <c:v>8.6687318139457759</c:v>
                </c:pt>
                <c:pt idx="469">
                  <c:v>8.6696355649886065</c:v>
                </c:pt>
                <c:pt idx="470">
                  <c:v>8.6705306407731193</c:v>
                </c:pt>
                <c:pt idx="471">
                  <c:v>8.6714171245745764</c:v>
                </c:pt>
                <c:pt idx="472">
                  <c:v>8.6722950988688705</c:v>
                </c:pt>
                <c:pt idx="473">
                  <c:v>8.6731646453401883</c:v>
                </c:pt>
                <c:pt idx="474">
                  <c:v>8.6740258448886252</c:v>
                </c:pt>
                <c:pt idx="475">
                  <c:v>8.6748787776376961</c:v>
                </c:pt>
                <c:pt idx="476">
                  <c:v>8.6757235229417997</c:v>
                </c:pt>
                <c:pt idx="477">
                  <c:v>8.6765601593935973</c:v>
                </c:pt>
                <c:pt idx="478">
                  <c:v>8.6773887648313277</c:v>
                </c:pt>
                <c:pt idx="479">
                  <c:v>8.6782094163460446</c:v>
                </c:pt>
                <c:pt idx="480">
                  <c:v>8.6790221902887961</c:v>
                </c:pt>
                <c:pt idx="481">
                  <c:v>8.6798271622777161</c:v>
                </c:pt>
                <c:pt idx="482">
                  <c:v>8.6806244072050767</c:v>
                </c:pt>
                <c:pt idx="483">
                  <c:v>8.6814139992442403</c:v>
                </c:pt>
                <c:pt idx="484">
                  <c:v>8.6821960118565666</c:v>
                </c:pt>
                <c:pt idx="485">
                  <c:v>8.6829705177982515</c:v>
                </c:pt>
                <c:pt idx="486">
                  <c:v>8.6837375891270892</c:v>
                </c:pt>
                <c:pt idx="487">
                  <c:v>8.6844972972091767</c:v>
                </c:pt>
                <c:pt idx="488">
                  <c:v>8.6852497127255628</c:v>
                </c:pt>
                <c:pt idx="489">
                  <c:v>8.6859949056788093</c:v>
                </c:pt>
                <c:pt idx="490">
                  <c:v>8.6867329453995161</c:v>
                </c:pt>
                <c:pt idx="491">
                  <c:v>8.6874639005527658</c:v>
                </c:pt>
                <c:pt idx="492">
                  <c:v>8.6881878391445149</c:v>
                </c:pt>
                <c:pt idx="493">
                  <c:v>8.6889048285279138</c:v>
                </c:pt>
                <c:pt idx="494">
                  <c:v>8.6896149354095868</c:v>
                </c:pt>
                <c:pt idx="495">
                  <c:v>8.690318225855826</c:v>
                </c:pt>
                <c:pt idx="496">
                  <c:v>8.6910147652987391</c:v>
                </c:pt>
                <c:pt idx="497">
                  <c:v>8.6917046185423441</c:v>
                </c:pt>
                <c:pt idx="498">
                  <c:v>8.6923878497685934</c:v>
                </c:pt>
                <c:pt idx="499">
                  <c:v>8.6930645225433452</c:v>
                </c:pt>
                <c:pt idx="500">
                  <c:v>8.6937346998222811</c:v>
                </c:pt>
                <c:pt idx="501">
                  <c:v>8.6943984439567554</c:v>
                </c:pt>
                <c:pt idx="502">
                  <c:v>8.6950558166996057</c:v>
                </c:pt>
                <c:pt idx="503">
                  <c:v>8.695706879210892</c:v>
                </c:pt>
                <c:pt idx="504">
                  <c:v>8.6963516920635886</c:v>
                </c:pt>
                <c:pt idx="505">
                  <c:v>8.6969903152492201</c:v>
                </c:pt>
                <c:pt idx="506">
                  <c:v>8.6976228081834428</c:v>
                </c:pt>
                <c:pt idx="507">
                  <c:v>8.6982492297115694</c:v>
                </c:pt>
                <c:pt idx="508">
                  <c:v>8.6988696381140507</c:v>
                </c:pt>
                <c:pt idx="509">
                  <c:v>8.6994840911118896</c:v>
                </c:pt>
                <c:pt idx="510">
                  <c:v>8.7000926458720187</c:v>
                </c:pt>
                <c:pt idx="511">
                  <c:v>8.700695359012613</c:v>
                </c:pt>
                <c:pt idx="512">
                  <c:v>8.7012922866083642</c:v>
                </c:pt>
                <c:pt idx="513">
                  <c:v>8.7018834841956867</c:v>
                </c:pt>
                <c:pt idx="514">
                  <c:v>8.702469006777898</c:v>
                </c:pt>
                <c:pt idx="515">
                  <c:v>8.7030489088303256</c:v>
                </c:pt>
                <c:pt idx="516">
                  <c:v>8.7036232443053816</c:v>
                </c:pt>
                <c:pt idx="517">
                  <c:v>8.7041920666375781</c:v>
                </c:pt>
                <c:pt idx="518">
                  <c:v>8.7047554287485021</c:v>
                </c:pt>
                <c:pt idx="519">
                  <c:v>8.7053133830517346</c:v>
                </c:pt>
                <c:pt idx="520">
                  <c:v>8.7058659814577322</c:v>
                </c:pt>
                <c:pt idx="521">
                  <c:v>8.7064132753786563</c:v>
                </c:pt>
                <c:pt idx="522">
                  <c:v>8.706955315733147</c:v>
                </c:pt>
                <c:pt idx="523">
                  <c:v>8.7074921529510743</c:v>
                </c:pt>
                <c:pt idx="524">
                  <c:v>8.7080238369782226</c:v>
                </c:pt>
                <c:pt idx="525">
                  <c:v>8.7085504172809376</c:v>
                </c:pt>
                <c:pt idx="526">
                  <c:v>8.7090719428507271</c:v>
                </c:pt>
                <c:pt idx="527">
                  <c:v>8.7095884622088224</c:v>
                </c:pt>
                <c:pt idx="528">
                  <c:v>8.7101000234106944</c:v>
                </c:pt>
                <c:pt idx="529">
                  <c:v>8.710606674050517</c:v>
                </c:pt>
                <c:pt idx="530">
                  <c:v>8.7111084612656011</c:v>
                </c:pt>
                <c:pt idx="531">
                  <c:v>8.7116054317407805</c:v>
                </c:pt>
                <c:pt idx="532">
                  <c:v>8.7120976317127532</c:v>
                </c:pt>
                <c:pt idx="533">
                  <c:v>8.7125851069743803</c:v>
                </c:pt>
                <c:pt idx="534">
                  <c:v>8.7130679028789508</c:v>
                </c:pt>
                <c:pt idx="535">
                  <c:v>8.7135460643443992</c:v>
                </c:pt>
                <c:pt idx="536">
                  <c:v>8.7140196358574915</c:v>
                </c:pt>
                <c:pt idx="537">
                  <c:v>8.7144886614779473</c:v>
                </c:pt>
                <c:pt idx="538">
                  <c:v>8.7149531848425585</c:v>
                </c:pt>
                <c:pt idx="539">
                  <c:v>8.7154132491692327</c:v>
                </c:pt>
                <c:pt idx="540">
                  <c:v>8.7158688972610285</c:v>
                </c:pt>
                <c:pt idx="541">
                  <c:v>8.7163201715101284</c:v>
                </c:pt>
                <c:pt idx="542">
                  <c:v>8.7167671139017813</c:v>
                </c:pt>
                <c:pt idx="543">
                  <c:v>8.7172097660182164</c:v>
                </c:pt>
                <c:pt idx="544">
                  <c:v>8.7176481690425085</c:v>
                </c:pt>
                <c:pt idx="545">
                  <c:v>8.7180823637624076</c:v>
                </c:pt>
                <c:pt idx="546">
                  <c:v>8.7185123905741353</c:v>
                </c:pt>
                <c:pt idx="547">
                  <c:v>8.7189382894861449</c:v>
                </c:pt>
                <c:pt idx="548">
                  <c:v>8.719360100122838</c:v>
                </c:pt>
                <c:pt idx="549">
                  <c:v>8.7197778617282591</c:v>
                </c:pt>
                <c:pt idx="550">
                  <c:v>8.7201916131697388</c:v>
                </c:pt>
                <c:pt idx="551">
                  <c:v>8.720601392941516</c:v>
                </c:pt>
                <c:pt idx="552">
                  <c:v>8.7210072391683173</c:v>
                </c:pt>
                <c:pt idx="553">
                  <c:v>8.7214091896089041</c:v>
                </c:pt>
                <c:pt idx="554">
                  <c:v>8.7218072816595811</c:v>
                </c:pt>
                <c:pt idx="555">
                  <c:v>8.7222015523576815</c:v>
                </c:pt>
                <c:pt idx="556">
                  <c:v>8.7225920383850148</c:v>
                </c:pt>
                <c:pt idx="557">
                  <c:v>8.7229787760712707</c:v>
                </c:pt>
                <c:pt idx="558">
                  <c:v>8.7233618013974059</c:v>
                </c:pt>
                <c:pt idx="559">
                  <c:v>8.7237411499989914</c:v>
                </c:pt>
                <c:pt idx="560">
                  <c:v>8.7241168571695216</c:v>
                </c:pt>
                <c:pt idx="561">
                  <c:v>8.7244889578637093</c:v>
                </c:pt>
                <c:pt idx="562">
                  <c:v>8.724857486700726</c:v>
                </c:pt>
                <c:pt idx="563">
                  <c:v>8.7252224779674279</c:v>
                </c:pt>
                <c:pt idx="564">
                  <c:v>8.725583965621551</c:v>
                </c:pt>
                <c:pt idx="565">
                  <c:v>8.7259419832948613</c:v>
                </c:pt>
                <c:pt idx="566">
                  <c:v>8.7262965642962875</c:v>
                </c:pt>
                <c:pt idx="567">
                  <c:v>8.7266477416150199</c:v>
                </c:pt>
                <c:pt idx="568">
                  <c:v>8.7269955479235843</c:v>
                </c:pt>
                <c:pt idx="569">
                  <c:v>8.7273400155808716</c:v>
                </c:pt>
                <c:pt idx="570">
                  <c:v>8.7276811766351603</c:v>
                </c:pt>
                <c:pt idx="571">
                  <c:v>8.7280190628270873</c:v>
                </c:pt>
                <c:pt idx="572">
                  <c:v>8.7283537055926068</c:v>
                </c:pt>
                <c:pt idx="573">
                  <c:v>8.7286851360659146</c:v>
                </c:pt>
                <c:pt idx="574">
                  <c:v>8.7290133850823448</c:v>
                </c:pt>
                <c:pt idx="575">
                  <c:v>8.7293384831812393</c:v>
                </c:pt>
                <c:pt idx="576">
                  <c:v>8.7296604606087804</c:v>
                </c:pt>
                <c:pt idx="577">
                  <c:v>8.7299793473208229</c:v>
                </c:pt>
                <c:pt idx="578">
                  <c:v>8.7302951729856613</c:v>
                </c:pt>
                <c:pt idx="579">
                  <c:v>8.7306079669868044</c:v>
                </c:pt>
                <c:pt idx="580">
                  <c:v>8.7309177584257025</c:v>
                </c:pt>
                <c:pt idx="581">
                  <c:v>8.731224576124454</c:v>
                </c:pt>
                <c:pt idx="582">
                  <c:v>8.7315284486284916</c:v>
                </c:pt>
                <c:pt idx="583">
                  <c:v>8.7318294042092379</c:v>
                </c:pt>
                <c:pt idx="584">
                  <c:v>8.7321274708667254</c:v>
                </c:pt>
                <c:pt idx="585">
                  <c:v>8.7324226763322166</c:v>
                </c:pt>
                <c:pt idx="586">
                  <c:v>8.7327150480707765</c:v>
                </c:pt>
                <c:pt idx="587">
                  <c:v>8.7330046132838248</c:v>
                </c:pt>
                <c:pt idx="588">
                  <c:v>8.7332913989116729</c:v>
                </c:pt>
                <c:pt idx="589">
                  <c:v>8.7335754316360248</c:v>
                </c:pt>
                <c:pt idx="590">
                  <c:v>8.7338567378824674</c:v>
                </c:pt>
                <c:pt idx="591">
                  <c:v>8.7341353438229206</c:v>
                </c:pt>
                <c:pt idx="592">
                  <c:v>8.7344112753780738</c:v>
                </c:pt>
                <c:pt idx="593">
                  <c:v>8.7346845582198025</c:v>
                </c:pt>
                <c:pt idx="594">
                  <c:v>8.7349552177735532</c:v>
                </c:pt>
                <c:pt idx="595">
                  <c:v>8.7352232792207065</c:v>
                </c:pt>
                <c:pt idx="596">
                  <c:v>8.7354887675009287</c:v>
                </c:pt>
                <c:pt idx="597">
                  <c:v>8.7357517073144777</c:v>
                </c:pt>
                <c:pt idx="598">
                  <c:v>8.7360121231245156</c:v>
                </c:pt>
              </c:numCache>
            </c:numRef>
          </c:xVal>
          <c:yVal>
            <c:numRef>
              <c:f>'FROM SPLIT TIMES'!$P$3:$P$601</c:f>
              <c:numCache>
                <c:formatCode>0%</c:formatCode>
                <c:ptCount val="599"/>
                <c:pt idx="49">
                  <c:v>0.47036139050160591</c:v>
                </c:pt>
                <c:pt idx="50">
                  <c:v>0.46700512319750498</c:v>
                </c:pt>
                <c:pt idx="51">
                  <c:v>0.46366299244918563</c:v>
                </c:pt>
                <c:pt idx="52">
                  <c:v>0.46033522691603956</c:v>
                </c:pt>
                <c:pt idx="53">
                  <c:v>0.45702204817116393</c:v>
                </c:pt>
                <c:pt idx="54">
                  <c:v>0.45372367073789427</c:v>
                </c:pt>
                <c:pt idx="55">
                  <c:v>0.45044030213068131</c:v>
                </c:pt>
                <c:pt idx="56">
                  <c:v>0.44717214290013013</c:v>
                </c:pt>
                <c:pt idx="57">
                  <c:v>0.44391938668202874</c:v>
                </c:pt>
                <c:pt idx="58">
                  <c:v>0.44068222025018278</c:v>
                </c:pt>
                <c:pt idx="59">
                  <c:v>0.43746082357288935</c:v>
                </c:pt>
                <c:pt idx="60">
                  <c:v>0.43425536987286573</c:v>
                </c:pt>
                <c:pt idx="61">
                  <c:v>0.43106602569046676</c:v>
                </c:pt>
                <c:pt idx="62">
                  <c:v>0.42789295095001612</c:v>
                </c:pt>
                <c:pt idx="63">
                  <c:v>0.42473629902908294</c:v>
                </c:pt>
                <c:pt idx="64">
                  <c:v>0.42159621683053494</c:v>
                </c:pt>
                <c:pt idx="65">
                  <c:v>0.41847284485720587</c:v>
                </c:pt>
                <c:pt idx="66">
                  <c:v>0.41536631728901258</c:v>
                </c:pt>
                <c:pt idx="67">
                  <c:v>0.41227676206236341</c:v>
                </c:pt>
                <c:pt idx="68">
                  <c:v>0.40920430095170046</c:v>
                </c:pt>
                <c:pt idx="69">
                  <c:v>0.40614904965302406</c:v>
                </c:pt>
                <c:pt idx="70">
                  <c:v>0.40311111786924719</c:v>
                </c:pt>
                <c:pt idx="71">
                  <c:v>0.40009060939723495</c:v>
                </c:pt>
                <c:pt idx="72">
                  <c:v>0.39708762221638555</c:v>
                </c:pt>
                <c:pt idx="73">
                  <c:v>0.39410224857861076</c:v>
                </c:pt>
                <c:pt idx="74">
                  <c:v>0.39113457509958488</c:v>
                </c:pt>
                <c:pt idx="75">
                  <c:v>0.38818468285112473</c:v>
                </c:pt>
                <c:pt idx="76">
                  <c:v>0.38525264745457594</c:v>
                </c:pt>
                <c:pt idx="77">
                  <c:v>0.38233853917507854</c:v>
                </c:pt>
                <c:pt idx="78">
                  <c:v>0.37944242301659431</c:v>
                </c:pt>
                <c:pt idx="79">
                  <c:v>0.376564358817575</c:v>
                </c:pt>
                <c:pt idx="80">
                  <c:v>0.37370440134716282</c:v>
                </c:pt>
                <c:pt idx="81">
                  <c:v>0.37086260040181096</c:v>
                </c:pt>
                <c:pt idx="82">
                  <c:v>0.36803900090222291</c:v>
                </c:pt>
                <c:pt idx="83">
                  <c:v>0.36523364299050404</c:v>
                </c:pt>
                <c:pt idx="84">
                  <c:v>0.3624465621274357</c:v>
                </c:pt>
                <c:pt idx="85">
                  <c:v>0.3596777891897725</c:v>
                </c:pt>
                <c:pt idx="86">
                  <c:v>0.3569273505674756</c:v>
                </c:pt>
                <c:pt idx="87">
                  <c:v>0.35419526826079867</c:v>
                </c:pt>
                <c:pt idx="88">
                  <c:v>0.35148155997714103</c:v>
                </c:pt>
                <c:pt idx="89">
                  <c:v>0.34878623922759266</c:v>
                </c:pt>
                <c:pt idx="90">
                  <c:v>0.34610931542309614</c:v>
                </c:pt>
                <c:pt idx="91">
                  <c:v>0.34345079397015416</c:v>
                </c:pt>
                <c:pt idx="92">
                  <c:v>0.34081067636601681</c:v>
                </c:pt>
                <c:pt idx="93">
                  <c:v>0.33818896029328299</c:v>
                </c:pt>
                <c:pt idx="94">
                  <c:v>0.33558563971385802</c:v>
                </c:pt>
                <c:pt idx="95">
                  <c:v>0.33300070496220951</c:v>
                </c:pt>
                <c:pt idx="96">
                  <c:v>0.33043414283786626</c:v>
                </c:pt>
                <c:pt idx="97">
                  <c:v>0.32788593669711308</c:v>
                </c:pt>
                <c:pt idx="98">
                  <c:v>0.32535606654383187</c:v>
                </c:pt>
                <c:pt idx="99">
                  <c:v>0.32284450911944462</c:v>
                </c:pt>
                <c:pt idx="100">
                  <c:v>0.32035123799191845</c:v>
                </c:pt>
                <c:pt idx="101">
                  <c:v>0.31787622364379281</c:v>
                </c:pt>
                <c:pt idx="102">
                  <c:v>0.31541943355919383</c:v>
                </c:pt>
                <c:pt idx="103">
                  <c:v>0.31298083230980261</c:v>
                </c:pt>
                <c:pt idx="104">
                  <c:v>0.31056038163974747</c:v>
                </c:pt>
                <c:pt idx="105">
                  <c:v>0.30815804054939083</c:v>
                </c:pt>
                <c:pt idx="106">
                  <c:v>0.30577376537798828</c:v>
                </c:pt>
                <c:pt idx="107">
                  <c:v>0.30340750988519227</c:v>
                </c:pt>
                <c:pt idx="108">
                  <c:v>0.30105922533138463</c:v>
                </c:pt>
                <c:pt idx="109">
                  <c:v>0.29872886055681486</c:v>
                </c:pt>
                <c:pt idx="110">
                  <c:v>0.29641636205953126</c:v>
                </c:pt>
                <c:pt idx="111">
                  <c:v>0.29412167407208722</c:v>
                </c:pt>
                <c:pt idx="112">
                  <c:v>0.29184473863701282</c:v>
                </c:pt>
                <c:pt idx="113">
                  <c:v>0.28958549568103897</c:v>
                </c:pt>
                <c:pt idx="114">
                  <c:v>0.28734388308806663</c:v>
                </c:pt>
                <c:pt idx="115">
                  <c:v>0.28511983677087299</c:v>
                </c:pt>
                <c:pt idx="116">
                  <c:v>0.28291329074154903</c:v>
                </c:pt>
                <c:pt idx="117">
                  <c:v>0.28072417718066539</c:v>
                </c:pt>
                <c:pt idx="118">
                  <c:v>0.27855242650516199</c:v>
                </c:pt>
                <c:pt idx="119">
                  <c:v>0.27639796743496314</c:v>
                </c:pt>
                <c:pt idx="120">
                  <c:v>0.27426072705831495</c:v>
                </c:pt>
                <c:pt idx="121">
                  <c:v>0.2721406308958495</c:v>
                </c:pt>
                <c:pt idx="122">
                  <c:v>0.27003760296337631</c:v>
                </c:pt>
                <c:pt idx="123">
                  <c:v>0.26795156583340596</c:v>
                </c:pt>
                <c:pt idx="124">
                  <c:v>0.26588244069541056</c:v>
                </c:pt>
                <c:pt idx="125">
                  <c:v>0.26383014741482647</c:v>
                </c:pt>
                <c:pt idx="126">
                  <c:v>0.26179460459080667</c:v>
                </c:pt>
                <c:pt idx="127">
                  <c:v>0.25977572961273071</c:v>
                </c:pt>
                <c:pt idx="128">
                  <c:v>0.2577734387154792</c:v>
                </c:pt>
                <c:pt idx="129">
                  <c:v>0.25578764703348505</c:v>
                </c:pt>
                <c:pt idx="130">
                  <c:v>0.25381826865356821</c:v>
                </c:pt>
                <c:pt idx="131">
                  <c:v>0.25186521666656786</c:v>
                </c:pt>
                <c:pt idx="132">
                  <c:v>0.24992840321778151</c:v>
                </c:pt>
                <c:pt idx="133">
                  <c:v>0.24800773955622268</c:v>
                </c:pt>
                <c:pt idx="134">
                  <c:v>0.24610313608271212</c:v>
                </c:pt>
                <c:pt idx="135">
                  <c:v>0.24421450239681319</c:v>
                </c:pt>
                <c:pt idx="136">
                  <c:v>0.24234174734262601</c:v>
                </c:pt>
                <c:pt idx="137">
                  <c:v>0.24048477905345422</c:v>
                </c:pt>
                <c:pt idx="138">
                  <c:v>0.23864350499535922</c:v>
                </c:pt>
                <c:pt idx="139">
                  <c:v>0.23681783200961498</c:v>
                </c:pt>
                <c:pt idx="140">
                  <c:v>0.23500766635408071</c:v>
                </c:pt>
                <c:pt idx="141">
                  <c:v>0.23321291374350464</c:v>
                </c:pt>
                <c:pt idx="142">
                  <c:v>0.23143347938877587</c:v>
                </c:pt>
                <c:pt idx="143">
                  <c:v>0.22966926803513915</c:v>
                </c:pt>
                <c:pt idx="144">
                  <c:v>0.22792018399938879</c:v>
                </c:pt>
                <c:pt idx="145">
                  <c:v>0.22618613120605882</c:v>
                </c:pt>
                <c:pt idx="146">
                  <c:v>0.22446701322262316</c:v>
                </c:pt>
                <c:pt idx="147">
                  <c:v>0.22276273329372534</c:v>
                </c:pt>
                <c:pt idx="148">
                  <c:v>0.22107319437445172</c:v>
                </c:pt>
                <c:pt idx="149">
                  <c:v>0.21939829916266573</c:v>
                </c:pt>
                <c:pt idx="150">
                  <c:v>0.21773795013041991</c:v>
                </c:pt>
                <c:pt idx="151">
                  <c:v>0.21609204955446171</c:v>
                </c:pt>
                <c:pt idx="152">
                  <c:v>0.21446049954584989</c:v>
                </c:pt>
                <c:pt idx="153">
                  <c:v>0.21284320207869831</c:v>
                </c:pt>
                <c:pt idx="154">
                  <c:v>0.21124005901806345</c:v>
                </c:pt>
                <c:pt idx="155">
                  <c:v>0.2096509721469918</c:v>
                </c:pt>
                <c:pt idx="156">
                  <c:v>0.20807584319274447</c:v>
                </c:pt>
                <c:pt idx="157">
                  <c:v>0.20651457385221406</c:v>
                </c:pt>
                <c:pt idx="158">
                  <c:v>0.20496706581655152</c:v>
                </c:pt>
                <c:pt idx="159">
                  <c:v>0.20343322079501786</c:v>
                </c:pt>
                <c:pt idx="160">
                  <c:v>0.20191294053807751</c:v>
                </c:pt>
                <c:pt idx="161">
                  <c:v>0.20040612685974898</c:v>
                </c:pt>
                <c:pt idx="162">
                  <c:v>0.19891268165922868</c:v>
                </c:pt>
                <c:pt idx="163">
                  <c:v>0.19743250694180373</c:v>
                </c:pt>
                <c:pt idx="164">
                  <c:v>0.19596550483906872</c:v>
                </c:pt>
                <c:pt idx="165">
                  <c:v>0.19451157762846188</c:v>
                </c:pt>
                <c:pt idx="166">
                  <c:v>0.19307062775213693</c:v>
                </c:pt>
                <c:pt idx="167">
                  <c:v>0.19164255783518355</c:v>
                </c:pt>
                <c:pt idx="168">
                  <c:v>0.19022727070321316</c:v>
                </c:pt>
                <c:pt idx="169">
                  <c:v>0.18882466939932363</c:v>
                </c:pt>
                <c:pt idx="170">
                  <c:v>0.18743465720045743</c:v>
                </c:pt>
                <c:pt idx="171">
                  <c:v>0.18605713763316831</c:v>
                </c:pt>
                <c:pt idx="172">
                  <c:v>0.18469201448880876</c:v>
                </c:pt>
                <c:pt idx="173">
                  <c:v>0.18333919183815447</c:v>
                </c:pt>
                <c:pt idx="174">
                  <c:v>0.18199857404547723</c:v>
                </c:pt>
                <c:pt idx="175">
                  <c:v>0.18067006578208103</c:v>
                </c:pt>
                <c:pt idx="176">
                  <c:v>0.17935357203931421</c:v>
                </c:pt>
                <c:pt idx="177">
                  <c:v>0.17804899814107067</c:v>
                </c:pt>
                <c:pt idx="178">
                  <c:v>0.17675624975579274</c:v>
                </c:pt>
                <c:pt idx="179">
                  <c:v>0.17547523290798858</c:v>
                </c:pt>
                <c:pt idx="180">
                  <c:v>0.17420585398927668</c:v>
                </c:pt>
                <c:pt idx="181">
                  <c:v>0.1729480197689687</c:v>
                </c:pt>
                <c:pt idx="182">
                  <c:v>0.17170163740420372</c:v>
                </c:pt>
                <c:pt idx="183">
                  <c:v>0.17046661444964509</c:v>
                </c:pt>
                <c:pt idx="184">
                  <c:v>0.16924285886675119</c:v>
                </c:pt>
                <c:pt idx="185">
                  <c:v>0.1680302790326316</c:v>
                </c:pt>
                <c:pt idx="186">
                  <c:v>0.16682878374850013</c:v>
                </c:pt>
                <c:pt idx="187">
                  <c:v>0.16563828224773489</c:v>
                </c:pt>
                <c:pt idx="188">
                  <c:v>0.16445868420355647</c:v>
                </c:pt>
                <c:pt idx="189">
                  <c:v>0.16328989973633493</c:v>
                </c:pt>
                <c:pt idx="190">
                  <c:v>0.16213183942053511</c:v>
                </c:pt>
                <c:pt idx="191">
                  <c:v>0.16098441429131075</c:v>
                </c:pt>
                <c:pt idx="192">
                  <c:v>0.15984753585075745</c:v>
                </c:pt>
                <c:pt idx="193">
                  <c:v>0.15872111607383371</c:v>
                </c:pt>
                <c:pt idx="194">
                  <c:v>0.15760506741395933</c:v>
                </c:pt>
                <c:pt idx="195">
                  <c:v>0.15649930280830118</c:v>
                </c:pt>
                <c:pt idx="196">
                  <c:v>0.15540373568275434</c:v>
                </c:pt>
                <c:pt idx="197">
                  <c:v>0.15431827995662806</c:v>
                </c:pt>
                <c:pt idx="198">
                  <c:v>0.15324285004704533</c:v>
                </c:pt>
                <c:pt idx="199">
                  <c:v>0.15217736087306349</c:v>
                </c:pt>
                <c:pt idx="200">
                  <c:v>0.15112172785952582</c:v>
                </c:pt>
                <c:pt idx="201">
                  <c:v>0.15007586694065017</c:v>
                </c:pt>
                <c:pt idx="202">
                  <c:v>0.14903969456336449</c:v>
                </c:pt>
                <c:pt idx="203">
                  <c:v>0.1480131276903951</c:v>
                </c:pt>
                <c:pt idx="204">
                  <c:v>0.14699608380311682</c:v>
                </c:pt>
                <c:pt idx="205">
                  <c:v>0.14598848090417121</c:v>
                </c:pt>
                <c:pt idx="206">
                  <c:v>0.1449902375198607</c:v>
                </c:pt>
                <c:pt idx="207">
                  <c:v>0.14400127270232532</c:v>
                </c:pt>
                <c:pt idx="208">
                  <c:v>0.14302150603150884</c:v>
                </c:pt>
                <c:pt idx="209">
                  <c:v>0.14205085761692129</c:v>
                </c:pt>
                <c:pt idx="210">
                  <c:v>0.14108924809920412</c:v>
                </c:pt>
                <c:pt idx="211">
                  <c:v>0.14013659865150427</c:v>
                </c:pt>
                <c:pt idx="212">
                  <c:v>0.13919283098066357</c:v>
                </c:pt>
                <c:pt idx="213">
                  <c:v>0.13825786732822964</c:v>
                </c:pt>
                <c:pt idx="214">
                  <c:v>0.13733163047129332</c:v>
                </c:pt>
                <c:pt idx="215">
                  <c:v>0.13641404372315988</c:v>
                </c:pt>
                <c:pt idx="216">
                  <c:v>0.13550503093385782</c:v>
                </c:pt>
                <c:pt idx="217">
                  <c:v>0.1346045164904926</c:v>
                </c:pt>
                <c:pt idx="218">
                  <c:v>0.13371242531744851</c:v>
                </c:pt>
                <c:pt idx="219">
                  <c:v>0.1328286828764462</c:v>
                </c:pt>
                <c:pt idx="220">
                  <c:v>0.13195321516645855</c:v>
                </c:pt>
                <c:pt idx="221">
                  <c:v>0.13108594872349191</c:v>
                </c:pt>
                <c:pt idx="222">
                  <c:v>0.13022681062023586</c:v>
                </c:pt>
                <c:pt idx="223">
                  <c:v>0.12937572846558706</c:v>
                </c:pt>
                <c:pt idx="224">
                  <c:v>0.12853263040405172</c:v>
                </c:pt>
                <c:pt idx="225">
                  <c:v>0.12769744511503017</c:v>
                </c:pt>
                <c:pt idx="226">
                  <c:v>0.12687010181198941</c:v>
                </c:pt>
                <c:pt idx="227">
                  <c:v>0.12605053024152613</c:v>
                </c:pt>
                <c:pt idx="228">
                  <c:v>0.12523866068232561</c:v>
                </c:pt>
                <c:pt idx="229">
                  <c:v>0.12443442394401959</c:v>
                </c:pt>
                <c:pt idx="230">
                  <c:v>0.12363775136594732</c:v>
                </c:pt>
                <c:pt idx="231">
                  <c:v>0.12284857481582363</c:v>
                </c:pt>
                <c:pt idx="232">
                  <c:v>0.12206682668831757</c:v>
                </c:pt>
                <c:pt idx="233">
                  <c:v>0.12129243990354438</c:v>
                </c:pt>
                <c:pt idx="234">
                  <c:v>0.12052534790547623</c:v>
                </c:pt>
                <c:pt idx="235">
                  <c:v>0.11976548466027238</c:v>
                </c:pt>
                <c:pt idx="236">
                  <c:v>0.11901278465453473</c:v>
                </c:pt>
                <c:pt idx="237">
                  <c:v>0.11826718289348921</c:v>
                </c:pt>
                <c:pt idx="238">
                  <c:v>0.11752861489909892</c:v>
                </c:pt>
                <c:pt idx="239">
                  <c:v>0.11679701670810939</c:v>
                </c:pt>
                <c:pt idx="240">
                  <c:v>0.11607232487003045</c:v>
                </c:pt>
                <c:pt idx="241">
                  <c:v>0.11535447644505713</c:v>
                </c:pt>
                <c:pt idx="242">
                  <c:v>0.11464340900193204</c:v>
                </c:pt>
                <c:pt idx="243">
                  <c:v>0.11393906061575239</c:v>
                </c:pt>
                <c:pt idx="244">
                  <c:v>0.11324136986572345</c:v>
                </c:pt>
                <c:pt idx="245">
                  <c:v>0.11255027583286184</c:v>
                </c:pt>
                <c:pt idx="246">
                  <c:v>0.11186571809765045</c:v>
                </c:pt>
                <c:pt idx="247">
                  <c:v>0.11118763673764735</c:v>
                </c:pt>
                <c:pt idx="248">
                  <c:v>0.11051597232505163</c:v>
                </c:pt>
                <c:pt idx="249">
                  <c:v>0.10985066592422718</c:v>
                </c:pt>
                <c:pt idx="250">
                  <c:v>0.10919165908918775</c:v>
                </c:pt>
                <c:pt idx="251">
                  <c:v>0.10853889386104515</c:v>
                </c:pt>
                <c:pt idx="252">
                  <c:v>0.10789231276542112</c:v>
                </c:pt>
                <c:pt idx="253">
                  <c:v>0.10725185880982759</c:v>
                </c:pt>
                <c:pt idx="254">
                  <c:v>0.10661747548101411</c:v>
                </c:pt>
                <c:pt idx="255">
                  <c:v>0.1059891067422873</c:v>
                </c:pt>
                <c:pt idx="256">
                  <c:v>0.10536669703080122</c:v>
                </c:pt>
                <c:pt idx="257">
                  <c:v>0.10475019125482292</c:v>
                </c:pt>
                <c:pt idx="258">
                  <c:v>0.10413953479097279</c:v>
                </c:pt>
                <c:pt idx="259">
                  <c:v>0.10353467348144275</c:v>
                </c:pt>
                <c:pt idx="260">
                  <c:v>0.10293555363119315</c:v>
                </c:pt>
                <c:pt idx="261">
                  <c:v>0.10234212200513002</c:v>
                </c:pt>
                <c:pt idx="262">
                  <c:v>0.10175432582526402</c:v>
                </c:pt>
                <c:pt idx="263">
                  <c:v>0.10117211276785289</c:v>
                </c:pt>
                <c:pt idx="264">
                  <c:v>0.10059543096052835</c:v>
                </c:pt>
                <c:pt idx="265">
                  <c:v>0.10002422897940892</c:v>
                </c:pt>
                <c:pt idx="266">
                  <c:v>9.9458455846199917E-2</c:v>
                </c:pt>
                <c:pt idx="267">
                  <c:v>9.8898061025281994E-2</c:v>
                </c:pt>
                <c:pt idx="268">
                  <c:v>9.8342994420789268E-2</c:v>
                </c:pt>
                <c:pt idx="269">
                  <c:v>9.779320637367829E-2</c:v>
                </c:pt>
                <c:pt idx="270">
                  <c:v>9.7248647658788642E-2</c:v>
                </c:pt>
                <c:pt idx="271">
                  <c:v>9.670926948189694E-2</c:v>
                </c:pt>
                <c:pt idx="272">
                  <c:v>9.6175023476764598E-2</c:v>
                </c:pt>
                <c:pt idx="273">
                  <c:v>9.5645861702180479E-2</c:v>
                </c:pt>
                <c:pt idx="274">
                  <c:v>9.5121736638999962E-2</c:v>
                </c:pt>
                <c:pt idx="275">
                  <c:v>9.4602601187180391E-2</c:v>
                </c:pt>
                <c:pt idx="276">
                  <c:v>9.4088408662814912E-2</c:v>
                </c:pt>
                <c:pt idx="277">
                  <c:v>9.3579112795164621E-2</c:v>
                </c:pt>
                <c:pt idx="278">
                  <c:v>9.3074667723690149E-2</c:v>
                </c:pt>
                <c:pt idx="279">
                  <c:v>9.2575027995084158E-2</c:v>
                </c:pt>
                <c:pt idx="280">
                  <c:v>9.2080148560304206E-2</c:v>
                </c:pt>
                <c:pt idx="281">
                  <c:v>9.1589984771608124E-2</c:v>
                </c:pt>
                <c:pt idx="282">
                  <c:v>9.1104492379591562E-2</c:v>
                </c:pt>
                <c:pt idx="283">
                  <c:v>9.0623627530229053E-2</c:v>
                </c:pt>
                <c:pt idx="284">
                  <c:v>9.0147346761918934E-2</c:v>
                </c:pt>
                <c:pt idx="285">
                  <c:v>8.9675607002532687E-2</c:v>
                </c:pt>
                <c:pt idx="286">
                  <c:v>8.9208365566470091E-2</c:v>
                </c:pt>
                <c:pt idx="287">
                  <c:v>8.8745580151719294E-2</c:v>
                </c:pt>
                <c:pt idx="288">
                  <c:v>8.8287208836924161E-2</c:v>
                </c:pt>
                <c:pt idx="289">
                  <c:v>8.7833210078457777E-2</c:v>
                </c:pt>
                <c:pt idx="290">
                  <c:v>8.7383542707504119E-2</c:v>
                </c:pt>
                <c:pt idx="291">
                  <c:v>8.6938165927146982E-2</c:v>
                </c:pt>
                <c:pt idx="292">
                  <c:v>8.6497039309468018E-2</c:v>
                </c:pt>
                <c:pt idx="293">
                  <c:v>8.6060122792653126E-2</c:v>
                </c:pt>
                <c:pt idx="294">
                  <c:v>8.5627376678108574E-2</c:v>
                </c:pt>
                <c:pt idx="295">
                  <c:v>8.5198761627586786E-2</c:v>
                </c:pt>
                <c:pt idx="296">
                  <c:v>8.4774238660322229E-2</c:v>
                </c:pt>
                <c:pt idx="297">
                  <c:v>8.4353769150177921E-2</c:v>
                </c:pt>
                <c:pt idx="298">
                  <c:v>8.3937314822803089E-2</c:v>
                </c:pt>
                <c:pt idx="299">
                  <c:v>8.3524837752801909E-2</c:v>
                </c:pt>
                <c:pt idx="300">
                  <c:v>8.3116300360913817E-2</c:v>
                </c:pt>
                <c:pt idx="301">
                  <c:v>8.2711665411206184E-2</c:v>
                </c:pt>
                <c:pt idx="302">
                  <c:v>8.2310896008278914E-2</c:v>
                </c:pt>
                <c:pt idx="303">
                  <c:v>8.1913955594481752E-2</c:v>
                </c:pt>
                <c:pt idx="304">
                  <c:v>8.1520807947144419E-2</c:v>
                </c:pt>
                <c:pt idx="305">
                  <c:v>8.113141717582005E-2</c:v>
                </c:pt>
                <c:pt idx="306">
                  <c:v>8.0745747719541613E-2</c:v>
                </c:pt>
                <c:pt idx="307">
                  <c:v>8.0363764344092481E-2</c:v>
                </c:pt>
                <c:pt idx="308">
                  <c:v>7.9985432139290338E-2</c:v>
                </c:pt>
                <c:pt idx="309">
                  <c:v>7.9610716516285596E-2</c:v>
                </c:pt>
                <c:pt idx="310">
                  <c:v>7.923958320487369E-2</c:v>
                </c:pt>
                <c:pt idx="311">
                  <c:v>7.8871998250822098E-2</c:v>
                </c:pt>
                <c:pt idx="312">
                  <c:v>7.8507928013211964E-2</c:v>
                </c:pt>
                <c:pt idx="313">
                  <c:v>7.8147339161794463E-2</c:v>
                </c:pt>
                <c:pt idx="314">
                  <c:v>7.7790198674362127E-2</c:v>
                </c:pt>
                <c:pt idx="315">
                  <c:v>7.7436473834135364E-2</c:v>
                </c:pt>
                <c:pt idx="316">
                  <c:v>7.7086132227164275E-2</c:v>
                </c:pt>
                <c:pt idx="317">
                  <c:v>7.6739141739745761E-2</c:v>
                </c:pt>
                <c:pt idx="318">
                  <c:v>7.6395470555856215E-2</c:v>
                </c:pt>
                <c:pt idx="319">
                  <c:v>7.6055087154599826E-2</c:v>
                </c:pt>
                <c:pt idx="320">
                  <c:v>7.5717960307672652E-2</c:v>
                </c:pt>
                <c:pt idx="321">
                  <c:v>7.5384059076842536E-2</c:v>
                </c:pt>
                <c:pt idx="322">
                  <c:v>7.5053352811444859E-2</c:v>
                </c:pt>
                <c:pt idx="323">
                  <c:v>7.4725811145894411E-2</c:v>
                </c:pt>
                <c:pt idx="324">
                  <c:v>7.4401403997213331E-2</c:v>
                </c:pt>
                <c:pt idx="325">
                  <c:v>7.4080101562574954E-2</c:v>
                </c:pt>
                <c:pt idx="326">
                  <c:v>7.3761874316864443E-2</c:v>
                </c:pt>
                <c:pt idx="327">
                  <c:v>7.3446693010255013E-2</c:v>
                </c:pt>
                <c:pt idx="328">
                  <c:v>7.3134528665800891E-2</c:v>
                </c:pt>
                <c:pt idx="329">
                  <c:v>7.2825352577046448E-2</c:v>
                </c:pt>
                <c:pt idx="330">
                  <c:v>7.2519136305651946E-2</c:v>
                </c:pt>
                <c:pt idx="331">
                  <c:v>7.2215851679035228E-2</c:v>
                </c:pt>
                <c:pt idx="332">
                  <c:v>7.1915470788030428E-2</c:v>
                </c:pt>
                <c:pt idx="333">
                  <c:v>7.1617965984562784E-2</c:v>
                </c:pt>
                <c:pt idx="334">
                  <c:v>7.1323309879339922E-2</c:v>
                </c:pt>
                <c:pt idx="335">
                  <c:v>7.103147533955978E-2</c:v>
                </c:pt>
                <c:pt idx="336">
                  <c:v>7.0742435486635044E-2</c:v>
                </c:pt>
                <c:pt idx="337">
                  <c:v>7.0456163693933621E-2</c:v>
                </c:pt>
                <c:pt idx="338">
                  <c:v>7.0172633584536348E-2</c:v>
                </c:pt>
                <c:pt idx="339">
                  <c:v>6.9891819029010441E-2</c:v>
                </c:pt>
                <c:pt idx="340">
                  <c:v>6.9613694143199928E-2</c:v>
                </c:pt>
                <c:pt idx="341">
                  <c:v>6.9338233286032114E-2</c:v>
                </c:pt>
                <c:pt idx="342">
                  <c:v>6.9065411057340834E-2</c:v>
                </c:pt>
                <c:pt idx="343">
                  <c:v>6.8795202295705724E-2</c:v>
                </c:pt>
                <c:pt idx="344">
                  <c:v>6.8527582076308199E-2</c:v>
                </c:pt>
                <c:pt idx="345">
                  <c:v>6.8262525708803506E-2</c:v>
                </c:pt>
                <c:pt idx="346">
                  <c:v>6.8000008735209269E-2</c:v>
                </c:pt>
                <c:pt idx="347">
                  <c:v>6.7740006927810029E-2</c:v>
                </c:pt>
                <c:pt idx="348">
                  <c:v>6.7482496287078406E-2</c:v>
                </c:pt>
                <c:pt idx="349">
                  <c:v>6.7227453039611931E-2</c:v>
                </c:pt>
                <c:pt idx="350">
                  <c:v>6.6974853636086365E-2</c:v>
                </c:pt>
                <c:pt idx="351">
                  <c:v>6.672467474922511E-2</c:v>
                </c:pt>
                <c:pt idx="352">
                  <c:v>6.6476893271784285E-2</c:v>
                </c:pt>
                <c:pt idx="353">
                  <c:v>6.6231486314554153E-2</c:v>
                </c:pt>
                <c:pt idx="354">
                  <c:v>6.5988431204376308E-2</c:v>
                </c:pt>
                <c:pt idx="355">
                  <c:v>6.5747705482176705E-2</c:v>
                </c:pt>
                <c:pt idx="356">
                  <c:v>6.5509286901014374E-2</c:v>
                </c:pt>
                <c:pt idx="357">
                  <c:v>6.5273153424146219E-2</c:v>
                </c:pt>
                <c:pt idx="358">
                  <c:v>6.5039283223107022E-2</c:v>
                </c:pt>
                <c:pt idx="359">
                  <c:v>6.4807654675805348E-2</c:v>
                </c:pt>
                <c:pt idx="360">
                  <c:v>6.4578246364634911E-2</c:v>
                </c:pt>
                <c:pt idx="361">
                  <c:v>6.4351037074601367E-2</c:v>
                </c:pt>
                <c:pt idx="362">
                  <c:v>6.4126005791464519E-2</c:v>
                </c:pt>
                <c:pt idx="363">
                  <c:v>6.390313169989581E-2</c:v>
                </c:pt>
                <c:pt idx="364">
                  <c:v>6.3682394181650989E-2</c:v>
                </c:pt>
                <c:pt idx="365">
                  <c:v>6.3463772813758201E-2</c:v>
                </c:pt>
                <c:pt idx="366">
                  <c:v>6.3247247366720799E-2</c:v>
                </c:pt>
                <c:pt idx="367">
                  <c:v>6.3032797802735532E-2</c:v>
                </c:pt>
                <c:pt idx="368">
                  <c:v>6.2820404273925184E-2</c:v>
                </c:pt>
                <c:pt idx="369">
                  <c:v>6.2610047120586654E-2</c:v>
                </c:pt>
                <c:pt idx="370">
                  <c:v>6.2401706869453309E-2</c:v>
                </c:pt>
                <c:pt idx="371">
                  <c:v>6.219536423197225E-2</c:v>
                </c:pt>
                <c:pt idx="372">
                  <c:v>6.1991000102596124E-2</c:v>
                </c:pt>
                <c:pt idx="373">
                  <c:v>6.1788595557089501E-2</c:v>
                </c:pt>
                <c:pt idx="374">
                  <c:v>6.1588131850849548E-2</c:v>
                </c:pt>
                <c:pt idx="375">
                  <c:v>6.1389590417241201E-2</c:v>
                </c:pt>
                <c:pt idx="376">
                  <c:v>6.1192952865946545E-2</c:v>
                </c:pt>
                <c:pt idx="377">
                  <c:v>6.0998200981328188E-2</c:v>
                </c:pt>
                <c:pt idx="378">
                  <c:v>6.0805316720807127E-2</c:v>
                </c:pt>
                <c:pt idx="379">
                  <c:v>6.0614282213254093E-2</c:v>
                </c:pt>
                <c:pt idx="380">
                  <c:v>6.0425079757395243E-2</c:v>
                </c:pt>
                <c:pt idx="381">
                  <c:v>6.0237691820231413E-2</c:v>
                </c:pt>
                <c:pt idx="382">
                  <c:v>6.0052101035471157E-2</c:v>
                </c:pt>
                <c:pt idx="383">
                  <c:v>5.9868290201977419E-2</c:v>
                </c:pt>
                <c:pt idx="384">
                  <c:v>5.9686242282227901E-2</c:v>
                </c:pt>
                <c:pt idx="385">
                  <c:v>5.9505940400788465E-2</c:v>
                </c:pt>
                <c:pt idx="386">
                  <c:v>5.9327367842800544E-2</c:v>
                </c:pt>
                <c:pt idx="387">
                  <c:v>5.9150508052481107E-2</c:v>
                </c:pt>
                <c:pt idx="388">
                  <c:v>5.8975344631636464E-2</c:v>
                </c:pt>
                <c:pt idx="389">
                  <c:v>5.8801861338188578E-2</c:v>
                </c:pt>
                <c:pt idx="390">
                  <c:v>5.8630042084714937E-2</c:v>
                </c:pt>
                <c:pt idx="391">
                  <c:v>5.8459870937000842E-2</c:v>
                </c:pt>
                <c:pt idx="392">
                  <c:v>5.8291332112604767E-2</c:v>
                </c:pt>
                <c:pt idx="393">
                  <c:v>5.8124409979436444E-2</c:v>
                </c:pt>
                <c:pt idx="394">
                  <c:v>5.7959089054347504E-2</c:v>
                </c:pt>
                <c:pt idx="395">
                  <c:v>5.7795354001734661E-2</c:v>
                </c:pt>
                <c:pt idx="396">
                  <c:v>5.7633189632155302E-2</c:v>
                </c:pt>
                <c:pt idx="397">
                  <c:v>5.7472580900955694E-2</c:v>
                </c:pt>
                <c:pt idx="398">
                  <c:v>5.7313512906911036E-2</c:v>
                </c:pt>
                <c:pt idx="399">
                  <c:v>5.7155970890878004E-2</c:v>
                </c:pt>
                <c:pt idx="400">
                  <c:v>5.6999940234459312E-2</c:v>
                </c:pt>
                <c:pt idx="401">
                  <c:v>5.6845406458680116E-2</c:v>
                </c:pt>
                <c:pt idx="402">
                  <c:v>5.6692355222676509E-2</c:v>
                </c:pt>
                <c:pt idx="403">
                  <c:v>5.6540772322395745E-2</c:v>
                </c:pt>
                <c:pt idx="404">
                  <c:v>5.6390643689308143E-2</c:v>
                </c:pt>
                <c:pt idx="405">
                  <c:v>5.6241955389130648E-2</c:v>
                </c:pt>
                <c:pt idx="406">
                  <c:v>5.6094693620561971E-2</c:v>
                </c:pt>
                <c:pt idx="407">
                  <c:v>5.5948844714029125E-2</c:v>
                </c:pt>
                <c:pt idx="408">
                  <c:v>5.5804395130445265E-2</c:v>
                </c:pt>
                <c:pt idx="409">
                  <c:v>5.5661331459978987E-2</c:v>
                </c:pt>
                <c:pt idx="410">
                  <c:v>5.5519640420834578E-2</c:v>
                </c:pt>
                <c:pt idx="411">
                  <c:v>5.5379308858043465E-2</c:v>
                </c:pt>
                <c:pt idx="412">
                  <c:v>5.524032374226668E-2</c:v>
                </c:pt>
                <c:pt idx="413">
                  <c:v>5.5102672168608251E-2</c:v>
                </c:pt>
                <c:pt idx="414">
                  <c:v>5.4966341355439312E-2</c:v>
                </c:pt>
                <c:pt idx="415">
                  <c:v>5.4831318643233054E-2</c:v>
                </c:pt>
                <c:pt idx="416">
                  <c:v>5.4697591493410261E-2</c:v>
                </c:pt>
                <c:pt idx="417">
                  <c:v>5.4565147487195452E-2</c:v>
                </c:pt>
                <c:pt idx="418">
                  <c:v>5.4433974324483589E-2</c:v>
                </c:pt>
                <c:pt idx="419">
                  <c:v>5.4304059822716862E-2</c:v>
                </c:pt>
                <c:pt idx="420">
                  <c:v>5.4175391915772163E-2</c:v>
                </c:pt>
                <c:pt idx="421">
                  <c:v>5.4047958652858573E-2</c:v>
                </c:pt>
                <c:pt idx="422">
                  <c:v>5.3921748197425054E-2</c:v>
                </c:pt>
                <c:pt idx="423">
                  <c:v>5.379674882607801E-2</c:v>
                </c:pt>
                <c:pt idx="424">
                  <c:v>5.3672948927509109E-2</c:v>
                </c:pt>
                <c:pt idx="425">
                  <c:v>5.3550337001432885E-2</c:v>
                </c:pt>
                <c:pt idx="426">
                  <c:v>5.3428901657533889E-2</c:v>
                </c:pt>
                <c:pt idx="427">
                  <c:v>5.3308631614424055E-2</c:v>
                </c:pt>
                <c:pt idx="428">
                  <c:v>5.3189515698609142E-2</c:v>
                </c:pt>
                <c:pt idx="429">
                  <c:v>5.3071542843465241E-2</c:v>
                </c:pt>
                <c:pt idx="430">
                  <c:v>5.2954702088224351E-2</c:v>
                </c:pt>
                <c:pt idx="431">
                  <c:v>5.2838982576969624E-2</c:v>
                </c:pt>
                <c:pt idx="432">
                  <c:v>5.2724373557639828E-2</c:v>
                </c:pt>
                <c:pt idx="433">
                  <c:v>5.2610864381042906E-2</c:v>
                </c:pt>
                <c:pt idx="434">
                  <c:v>5.2498444499878942E-2</c:v>
                </c:pt>
                <c:pt idx="435">
                  <c:v>5.2387103467772103E-2</c:v>
                </c:pt>
                <c:pt idx="436">
                  <c:v>5.2276830938311453E-2</c:v>
                </c:pt>
                <c:pt idx="437">
                  <c:v>5.2167616664100809E-2</c:v>
                </c:pt>
                <c:pt idx="438">
                  <c:v>5.2059450495817457E-2</c:v>
                </c:pt>
                <c:pt idx="439">
                  <c:v>5.1952322381279586E-2</c:v>
                </c:pt>
                <c:pt idx="440">
                  <c:v>5.1846222364522396E-2</c:v>
                </c:pt>
                <c:pt idx="441">
                  <c:v>5.1741140584882925E-2</c:v>
                </c:pt>
                <c:pt idx="442">
                  <c:v>5.1637067276093122E-2</c:v>
                </c:pt>
                <c:pt idx="443">
                  <c:v>5.1533992765381884E-2</c:v>
                </c:pt>
                <c:pt idx="444">
                  <c:v>5.1431907472584963E-2</c:v>
                </c:pt>
                <c:pt idx="445">
                  <c:v>5.1330801909263507E-2</c:v>
                </c:pt>
                <c:pt idx="446">
                  <c:v>5.1230666677830806E-2</c:v>
                </c:pt>
                <c:pt idx="447">
                  <c:v>5.1131492470687011E-2</c:v>
                </c:pt>
                <c:pt idx="448">
                  <c:v>5.103327006936223E-2</c:v>
                </c:pt>
                <c:pt idx="449">
                  <c:v>5.0935990343667505E-2</c:v>
                </c:pt>
                <c:pt idx="450">
                  <c:v>5.083964425085364E-2</c:v>
                </c:pt>
                <c:pt idx="451">
                  <c:v>5.0744222834778113E-2</c:v>
                </c:pt>
                <c:pt idx="452">
                  <c:v>5.0649717225079785E-2</c:v>
                </c:pt>
                <c:pt idx="453">
                  <c:v>5.0556118636361121E-2</c:v>
                </c:pt>
                <c:pt idx="454">
                  <c:v>5.0463418367378353E-2</c:v>
                </c:pt>
                <c:pt idx="455">
                  <c:v>5.0371607800239158E-2</c:v>
                </c:pt>
                <c:pt idx="456">
                  <c:v>5.0280678399607835E-2</c:v>
                </c:pt>
                <c:pt idx="457">
                  <c:v>5.0190621711917897E-2</c:v>
                </c:pt>
                <c:pt idx="458">
                  <c:v>5.0101429364592359E-2</c:v>
                </c:pt>
                <c:pt idx="459">
                  <c:v>5.0013093065270887E-2</c:v>
                </c:pt>
                <c:pt idx="460">
                  <c:v>4.9925604601044782E-2</c:v>
                </c:pt>
                <c:pt idx="461">
                  <c:v>4.9838955837698581E-2</c:v>
                </c:pt>
                <c:pt idx="462">
                  <c:v>4.9753138718959318E-2</c:v>
                </c:pt>
                <c:pt idx="463">
                  <c:v>4.9668145265752486E-2</c:v>
                </c:pt>
                <c:pt idx="464">
                  <c:v>4.9583967575465279E-2</c:v>
                </c:pt>
                <c:pt idx="465">
                  <c:v>4.9500597821216567E-2</c:v>
                </c:pt>
                <c:pt idx="466">
                  <c:v>4.9418028251133873E-2</c:v>
                </c:pt>
                <c:pt idx="467">
                  <c:v>4.9336251187637216E-2</c:v>
                </c:pt>
                <c:pt idx="468">
                  <c:v>4.9255259026729621E-2</c:v>
                </c:pt>
                <c:pt idx="469">
                  <c:v>4.9175044237294255E-2</c:v>
                </c:pt>
                <c:pt idx="470">
                  <c:v>4.9095599360398534E-2</c:v>
                </c:pt>
                <c:pt idx="471">
                  <c:v>4.9016917008604291E-2</c:v>
                </c:pt>
                <c:pt idx="472">
                  <c:v>4.8938989865285068E-2</c:v>
                </c:pt>
                <c:pt idx="473">
                  <c:v>4.8861810683949222E-2</c:v>
                </c:pt>
                <c:pt idx="474">
                  <c:v>4.8785372287570065E-2</c:v>
                </c:pt>
                <c:pt idx="475">
                  <c:v>4.8709667567921784E-2</c:v>
                </c:pt>
                <c:pt idx="476">
                  <c:v>4.8634689484922056E-2</c:v>
                </c:pt>
                <c:pt idx="477">
                  <c:v>4.8560431065980694E-2</c:v>
                </c:pt>
                <c:pt idx="478">
                  <c:v>4.8486885405354452E-2</c:v>
                </c:pt>
                <c:pt idx="479">
                  <c:v>4.8414045663508015E-2</c:v>
                </c:pt>
                <c:pt idx="480">
                  <c:v>4.8341905066480999E-2</c:v>
                </c:pt>
                <c:pt idx="481">
                  <c:v>4.827045690526096E-2</c:v>
                </c:pt>
                <c:pt idx="482">
                  <c:v>4.8199694535162423E-2</c:v>
                </c:pt>
                <c:pt idx="483">
                  <c:v>4.8129611375211601E-2</c:v>
                </c:pt>
                <c:pt idx="484">
                  <c:v>4.806020090753714E-2</c:v>
                </c:pt>
                <c:pt idx="485">
                  <c:v>4.7991456676766624E-2</c:v>
                </c:pt>
                <c:pt idx="486">
                  <c:v>4.7923372289428674E-2</c:v>
                </c:pt>
                <c:pt idx="487">
                  <c:v>4.7855941413360824E-2</c:v>
                </c:pt>
                <c:pt idx="488">
                  <c:v>4.7789157777123122E-2</c:v>
                </c:pt>
                <c:pt idx="489">
                  <c:v>4.7723015169416967E-2</c:v>
                </c:pt>
                <c:pt idx="490">
                  <c:v>4.7657507438509883E-2</c:v>
                </c:pt>
                <c:pt idx="491">
                  <c:v>4.7592628491665429E-2</c:v>
                </c:pt>
                <c:pt idx="492">
                  <c:v>4.7528372294578687E-2</c:v>
                </c:pt>
                <c:pt idx="493">
                  <c:v>4.7464732870817095E-2</c:v>
                </c:pt>
                <c:pt idx="494">
                  <c:v>4.7401704301266556E-2</c:v>
                </c:pt>
                <c:pt idx="495">
                  <c:v>4.7339280723582872E-2</c:v>
                </c:pt>
                <c:pt idx="496">
                  <c:v>4.7277456331648267E-2</c:v>
                </c:pt>
                <c:pt idx="497">
                  <c:v>4.7216225375033276E-2</c:v>
                </c:pt>
                <c:pt idx="498">
                  <c:v>4.7155582158463639E-2</c:v>
                </c:pt>
                <c:pt idx="499">
                  <c:v>4.7095521041292158E-2</c:v>
                </c:pt>
                <c:pt idx="500">
                  <c:v>4.7036036436975896E-2</c:v>
                </c:pt>
                <c:pt idx="501">
                  <c:v>4.6977122812557941E-2</c:v>
                </c:pt>
                <c:pt idx="502">
                  <c:v>4.6918774688154474E-2</c:v>
                </c:pt>
                <c:pt idx="503">
                  <c:v>4.6860986636446507E-2</c:v>
                </c:pt>
                <c:pt idx="504">
                  <c:v>4.6803753282176522E-2</c:v>
                </c:pt>
                <c:pt idx="505">
                  <c:v>4.674706930164986E-2</c:v>
                </c:pt>
                <c:pt idx="506">
                  <c:v>4.6690929422241026E-2</c:v>
                </c:pt>
                <c:pt idx="507">
                  <c:v>4.6635328421904432E-2</c:v>
                </c:pt>
                <c:pt idx="508">
                  <c:v>4.6580261128689994E-2</c:v>
                </c:pt>
                <c:pt idx="509">
                  <c:v>4.6525722420263337E-2</c:v>
                </c:pt>
                <c:pt idx="510">
                  <c:v>4.647170722343047E-2</c:v>
                </c:pt>
                <c:pt idx="511">
                  <c:v>4.6418210513667124E-2</c:v>
                </c:pt>
                <c:pt idx="512">
                  <c:v>4.6365227314652431E-2</c:v>
                </c:pt>
                <c:pt idx="513">
                  <c:v>4.6312752697807151E-2</c:v>
                </c:pt>
                <c:pt idx="514">
                  <c:v>4.6260781781836298E-2</c:v>
                </c:pt>
                <c:pt idx="515">
                  <c:v>4.6209309732276146E-2</c:v>
                </c:pt>
                <c:pt idx="516">
                  <c:v>4.6158331761045404E-2</c:v>
                </c:pt>
                <c:pt idx="517">
                  <c:v>4.6107843126000914E-2</c:v>
                </c:pt>
                <c:pt idx="518">
                  <c:v>4.6057839130497408E-2</c:v>
                </c:pt>
                <c:pt idx="519">
                  <c:v>4.600831512295149E-2</c:v>
                </c:pt>
                <c:pt idx="520">
                  <c:v>4.5959266496409905E-2</c:v>
                </c:pt>
                <c:pt idx="521">
                  <c:v>4.5910688688121759E-2</c:v>
                </c:pt>
                <c:pt idx="522">
                  <c:v>4.5862577179114884E-2</c:v>
                </c:pt>
                <c:pt idx="523">
                  <c:v>4.5814927493776358E-2</c:v>
                </c:pt>
                <c:pt idx="524">
                  <c:v>4.5767735199436894E-2</c:v>
                </c:pt>
                <c:pt idx="525">
                  <c:v>4.5720995905959218E-2</c:v>
                </c:pt>
                <c:pt idx="526">
                  <c:v>4.5674705265330399E-2</c:v>
                </c:pt>
                <c:pt idx="527">
                  <c:v>4.5628858971258089E-2</c:v>
                </c:pt>
                <c:pt idx="528">
                  <c:v>4.5583452758770696E-2</c:v>
                </c:pt>
                <c:pt idx="529">
                  <c:v>4.5538482403821127E-2</c:v>
                </c:pt>
                <c:pt idx="530">
                  <c:v>4.5493943722894573E-2</c:v>
                </c:pt>
                <c:pt idx="531">
                  <c:v>4.5449832572620003E-2</c:v>
                </c:pt>
                <c:pt idx="532">
                  <c:v>4.540614484938519E-2</c:v>
                </c:pt>
                <c:pt idx="533">
                  <c:v>4.5362876488955622E-2</c:v>
                </c:pt>
                <c:pt idx="534">
                  <c:v>4.5320023466096933E-2</c:v>
                </c:pt>
                <c:pt idx="535">
                  <c:v>4.5277581794201049E-2</c:v>
                </c:pt>
                <c:pt idx="536">
                  <c:v>4.5235547524915869E-2</c:v>
                </c:pt>
                <c:pt idx="537">
                  <c:v>4.5193916747778257E-2</c:v>
                </c:pt>
                <c:pt idx="538">
                  <c:v>4.5152685589851041E-2</c:v>
                </c:pt>
                <c:pt idx="539">
                  <c:v>4.5111850215362952E-2</c:v>
                </c:pt>
                <c:pt idx="540">
                  <c:v>4.5071406825352454E-2</c:v>
                </c:pt>
                <c:pt idx="541">
                  <c:v>4.5031351657314603E-2</c:v>
                </c:pt>
                <c:pt idx="542">
                  <c:v>4.4991680984851477E-2</c:v>
                </c:pt>
                <c:pt idx="543">
                  <c:v>4.4952391117326074E-2</c:v>
                </c:pt>
                <c:pt idx="544">
                  <c:v>4.4913478399519216E-2</c:v>
                </c:pt>
                <c:pt idx="545">
                  <c:v>4.4874939211289974E-2</c:v>
                </c:pt>
                <c:pt idx="546">
                  <c:v>4.483676996723919E-2</c:v>
                </c:pt>
                <c:pt idx="547">
                  <c:v>4.4798967116376404E-2</c:v>
                </c:pt>
                <c:pt idx="548">
                  <c:v>4.4761527141789763E-2</c:v>
                </c:pt>
                <c:pt idx="549">
                  <c:v>4.4724446560319223E-2</c:v>
                </c:pt>
                <c:pt idx="550">
                  <c:v>4.4687721922232804E-2</c:v>
                </c:pt>
                <c:pt idx="551">
                  <c:v>4.4651349810905988E-2</c:v>
                </c:pt>
                <c:pt idx="552">
                  <c:v>4.4615326842504265E-2</c:v>
                </c:pt>
                <c:pt idx="553">
                  <c:v>4.4579649665668478E-2</c:v>
                </c:pt>
                <c:pt idx="554">
                  <c:v>4.4544314961203368E-2</c:v>
                </c:pt>
                <c:pt idx="555">
                  <c:v>4.4509319441769161E-2</c:v>
                </c:pt>
                <c:pt idx="556">
                  <c:v>4.4474659851575928E-2</c:v>
                </c:pt>
                <c:pt idx="557">
                  <c:v>4.4440332966080957E-2</c:v>
                </c:pt>
                <c:pt idx="558">
                  <c:v>4.4406335591688967E-2</c:v>
                </c:pt>
                <c:pt idx="559">
                  <c:v>4.4372664565455425E-2</c:v>
                </c:pt>
                <c:pt idx="560">
                  <c:v>4.4339316754792274E-2</c:v>
                </c:pt>
                <c:pt idx="561">
                  <c:v>4.4306289057176956E-2</c:v>
                </c:pt>
                <c:pt idx="562">
                  <c:v>4.4273578399863817E-2</c:v>
                </c:pt>
                <c:pt idx="563">
                  <c:v>4.4241181739598547E-2</c:v>
                </c:pt>
                <c:pt idx="564">
                  <c:v>4.4209096062335307E-2</c:v>
                </c:pt>
                <c:pt idx="565">
                  <c:v>4.4177318382956361E-2</c:v>
                </c:pt>
                <c:pt idx="566">
                  <c:v>4.4145845744994694E-2</c:v>
                </c:pt>
                <c:pt idx="567">
                  <c:v>4.4114675220359056E-2</c:v>
                </c:pt>
                <c:pt idx="568">
                  <c:v>4.4083803909061858E-2</c:v>
                </c:pt>
                <c:pt idx="569">
                  <c:v>4.4053228938949356E-2</c:v>
                </c:pt>
                <c:pt idx="570">
                  <c:v>4.4022947465434781E-2</c:v>
                </c:pt>
                <c:pt idx="571">
                  <c:v>4.3992956671233742E-2</c:v>
                </c:pt>
                <c:pt idx="572">
                  <c:v>4.396325376610237E-2</c:v>
                </c:pt>
                <c:pt idx="573">
                  <c:v>4.3933835986577782E-2</c:v>
                </c:pt>
                <c:pt idx="574">
                  <c:v>4.3904700595721206E-2</c:v>
                </c:pt>
                <c:pt idx="575">
                  <c:v>4.3875844882863467E-2</c:v>
                </c:pt>
                <c:pt idx="576">
                  <c:v>4.3847266163352883E-2</c:v>
                </c:pt>
                <c:pt idx="577">
                  <c:v>4.381896177830575E-2</c:v>
                </c:pt>
                <c:pt idx="578">
                  <c:v>4.3790929094358957E-2</c:v>
                </c:pt>
                <c:pt idx="579">
                  <c:v>4.3763165503425218E-2</c:v>
                </c:pt>
                <c:pt idx="580">
                  <c:v>4.3735668422450476E-2</c:v>
                </c:pt>
                <c:pt idx="581">
                  <c:v>4.3708435293173746E-2</c:v>
                </c:pt>
                <c:pt idx="582">
                  <c:v>4.3681463581889228E-2</c:v>
                </c:pt>
                <c:pt idx="583">
                  <c:v>4.3654750779210619E-2</c:v>
                </c:pt>
                <c:pt idx="584">
                  <c:v>4.3628294399837758E-2</c:v>
                </c:pt>
                <c:pt idx="585">
                  <c:v>4.3602091982325598E-2</c:v>
                </c:pt>
                <c:pt idx="586">
                  <c:v>4.3576141088855241E-2</c:v>
                </c:pt>
                <c:pt idx="587">
                  <c:v>4.3550439305007155E-2</c:v>
                </c:pt>
                <c:pt idx="588">
                  <c:v>4.3524984239536733E-2</c:v>
                </c:pt>
                <c:pt idx="589">
                  <c:v>4.3499773524151845E-2</c:v>
                </c:pt>
                <c:pt idx="590">
                  <c:v>4.3474804813292647E-2</c:v>
                </c:pt>
                <c:pt idx="591">
                  <c:v>4.3450075783913376E-2</c:v>
                </c:pt>
                <c:pt idx="592">
                  <c:v>4.3425584135266281E-2</c:v>
                </c:pt>
                <c:pt idx="593">
                  <c:v>4.340132758868772E-2</c:v>
                </c:pt>
                <c:pt idx="594">
                  <c:v>4.3377303887386177E-2</c:v>
                </c:pt>
                <c:pt idx="595">
                  <c:v>4.3353510796232349E-2</c:v>
                </c:pt>
                <c:pt idx="596">
                  <c:v>4.3329946101551366E-2</c:v>
                </c:pt>
                <c:pt idx="597">
                  <c:v>4.3306607610916724E-2</c:v>
                </c:pt>
                <c:pt idx="598">
                  <c:v>4.328349315294653E-2</c:v>
                </c:pt>
              </c:numCache>
            </c:numRef>
          </c:yVal>
          <c:smooth val="0"/>
          <c:extLst>
            <c:ext xmlns:c16="http://schemas.microsoft.com/office/drawing/2014/chart" uri="{C3380CC4-5D6E-409C-BE32-E72D297353CC}">
              <c16:uniqueId val="{00000000-92CD-4039-9D69-9D2B7214340B}"/>
            </c:ext>
          </c:extLst>
        </c:ser>
        <c:dLbls>
          <c:showLegendKey val="0"/>
          <c:showVal val="0"/>
          <c:showCatName val="0"/>
          <c:showSerName val="0"/>
          <c:showPercent val="0"/>
          <c:showBubbleSize val="0"/>
        </c:dLbls>
        <c:axId val="1881654304"/>
        <c:axId val="1881662896"/>
      </c:scatterChart>
      <c:valAx>
        <c:axId val="1881654304"/>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fr-FR"/>
                  <a:t>Velocity (m/s)</a:t>
                </a:r>
              </a:p>
            </c:rich>
          </c:tx>
          <c:layout>
            <c:manualLayout>
              <c:xMode val="edge"/>
              <c:yMode val="edge"/>
              <c:x val="0.82175048400249895"/>
              <c:y val="0.96012814890248299"/>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r-FR"/>
            </a:p>
          </c:txPr>
        </c:title>
        <c:numFmt formatCode="General"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fr-FR"/>
          </a:p>
        </c:txPr>
        <c:crossAx val="1881662896"/>
        <c:crosses val="autoZero"/>
        <c:crossBetween val="midCat"/>
      </c:valAx>
      <c:valAx>
        <c:axId val="188166289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fr-FR"/>
                  <a:t>Mechanical effectiveness (Ratio of Force)</a:t>
                </a:r>
              </a:p>
            </c:rich>
          </c:tx>
          <c:layout>
            <c:manualLayout>
              <c:xMode val="edge"/>
              <c:yMode val="edge"/>
              <c:x val="5.79285264210775E-3"/>
              <c:y val="3.86581696577162E-2"/>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r-FR"/>
            </a:p>
          </c:txPr>
        </c:title>
        <c:numFmt formatCode="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fr-FR"/>
          </a:p>
        </c:txPr>
        <c:crossAx val="1881654304"/>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7863087746002009E-2"/>
          <c:y val="0.14116004973062576"/>
          <c:w val="0.93468957644234996"/>
          <c:h val="0.83076977483077774"/>
        </c:manualLayout>
      </c:layout>
      <c:scatterChart>
        <c:scatterStyle val="lineMarker"/>
        <c:varyColors val="0"/>
        <c:ser>
          <c:idx val="0"/>
          <c:order val="0"/>
          <c:tx>
            <c:v>Athlete's location</c:v>
          </c:tx>
          <c:spPr>
            <a:ln w="25400" cap="flat" cmpd="dbl" algn="ctr">
              <a:noFill/>
              <a:round/>
            </a:ln>
            <a:effectLst/>
          </c:spPr>
          <c:marker>
            <c:symbol val="circle"/>
            <c:size val="6"/>
            <c:spPr>
              <a:solidFill>
                <a:schemeClr val="accent1"/>
              </a:solidFill>
              <a:ln w="34925" cap="flat" cmpd="dbl" algn="ctr">
                <a:solidFill>
                  <a:schemeClr val="accent1">
                    <a:lumMod val="75000"/>
                    <a:alpha val="70000"/>
                  </a:schemeClr>
                </a:solidFill>
                <a:round/>
              </a:ln>
              <a:effectLst/>
            </c:spPr>
          </c:marker>
          <c:xVal>
            <c:numRef>
              <c:f>'Camera parallax correction'!$D$2:$D$10</c:f>
              <c:numCache>
                <c:formatCode>General</c:formatCode>
                <c:ptCount val="9"/>
                <c:pt idx="0">
                  <c:v>0</c:v>
                </c:pt>
                <c:pt idx="1">
                  <c:v>2.5</c:v>
                </c:pt>
                <c:pt idx="2">
                  <c:v>5</c:v>
                </c:pt>
                <c:pt idx="3">
                  <c:v>7.5</c:v>
                </c:pt>
                <c:pt idx="4">
                  <c:v>10</c:v>
                </c:pt>
                <c:pt idx="5">
                  <c:v>15</c:v>
                </c:pt>
                <c:pt idx="6">
                  <c:v>20</c:v>
                </c:pt>
                <c:pt idx="7">
                  <c:v>25</c:v>
                </c:pt>
                <c:pt idx="8">
                  <c:v>30</c:v>
                </c:pt>
              </c:numCache>
            </c:numRef>
          </c:xVal>
          <c:yVal>
            <c:numRef>
              <c:f>'Camera parallax correction'!$H$2:$H$10</c:f>
              <c:numCache>
                <c:formatCode>General</c:formatCode>
                <c:ptCount val="9"/>
                <c:pt idx="0">
                  <c:v>0</c:v>
                </c:pt>
                <c:pt idx="1">
                  <c:v>0</c:v>
                </c:pt>
                <c:pt idx="2">
                  <c:v>0</c:v>
                </c:pt>
                <c:pt idx="3">
                  <c:v>0</c:v>
                </c:pt>
                <c:pt idx="4">
                  <c:v>0</c:v>
                </c:pt>
                <c:pt idx="5">
                  <c:v>0</c:v>
                </c:pt>
                <c:pt idx="6">
                  <c:v>0</c:v>
                </c:pt>
                <c:pt idx="7">
                  <c:v>0</c:v>
                </c:pt>
                <c:pt idx="8">
                  <c:v>0</c:v>
                </c:pt>
              </c:numCache>
            </c:numRef>
          </c:yVal>
          <c:smooth val="0"/>
          <c:extLst>
            <c:ext xmlns:c16="http://schemas.microsoft.com/office/drawing/2014/chart" uri="{C3380CC4-5D6E-409C-BE32-E72D297353CC}">
              <c16:uniqueId val="{00000000-0943-0F41-BD27-8C92BB0513B1}"/>
            </c:ext>
          </c:extLst>
        </c:ser>
        <c:ser>
          <c:idx val="1"/>
          <c:order val="1"/>
          <c:tx>
            <c:v>Location of marks</c:v>
          </c:tx>
          <c:spPr>
            <a:ln w="25400" cap="flat" cmpd="dbl" algn="ctr">
              <a:noFill/>
              <a:round/>
            </a:ln>
            <a:effectLst/>
          </c:spPr>
          <c:marker>
            <c:symbol val="circle"/>
            <c:size val="6"/>
            <c:spPr>
              <a:noFill/>
              <a:ln w="34925" cap="flat" cmpd="dbl" algn="ctr">
                <a:solidFill>
                  <a:srgbClr val="FF0000">
                    <a:alpha val="70000"/>
                  </a:srgbClr>
                </a:solidFill>
                <a:round/>
              </a:ln>
              <a:effectLst/>
            </c:spPr>
          </c:marker>
          <c:xVal>
            <c:numRef>
              <c:f>'Camera parallax correction'!$E$2:$E$10</c:f>
              <c:numCache>
                <c:formatCode>0.00</c:formatCode>
                <c:ptCount val="9"/>
                <c:pt idx="0">
                  <c:v>0.56999999999999995</c:v>
                </c:pt>
                <c:pt idx="1">
                  <c:v>2.9274999999999998</c:v>
                </c:pt>
                <c:pt idx="2">
                  <c:v>5.2850000000000001</c:v>
                </c:pt>
                <c:pt idx="3">
                  <c:v>7.6425000000000001</c:v>
                </c:pt>
                <c:pt idx="4">
                  <c:v>10</c:v>
                </c:pt>
                <c:pt idx="5">
                  <c:v>14.715</c:v>
                </c:pt>
                <c:pt idx="6">
                  <c:v>19.43</c:v>
                </c:pt>
                <c:pt idx="7">
                  <c:v>24.145</c:v>
                </c:pt>
                <c:pt idx="8">
                  <c:v>28.86</c:v>
                </c:pt>
              </c:numCache>
            </c:numRef>
          </c:xVal>
          <c:yVal>
            <c:numRef>
              <c:f>'Camera parallax correction'!$G$2:$G$10</c:f>
              <c:numCache>
                <c:formatCode>General</c:formatCode>
                <c:ptCount val="9"/>
                <c:pt idx="0">
                  <c:v>0.56999999999999995</c:v>
                </c:pt>
                <c:pt idx="1">
                  <c:v>0.56999999999999995</c:v>
                </c:pt>
                <c:pt idx="2">
                  <c:v>0.56999999999999995</c:v>
                </c:pt>
                <c:pt idx="3">
                  <c:v>0.56999999999999995</c:v>
                </c:pt>
                <c:pt idx="4">
                  <c:v>0.56999999999999995</c:v>
                </c:pt>
                <c:pt idx="5">
                  <c:v>0.56999999999999995</c:v>
                </c:pt>
                <c:pt idx="6">
                  <c:v>0.56999999999999995</c:v>
                </c:pt>
                <c:pt idx="7">
                  <c:v>0.56999999999999995</c:v>
                </c:pt>
                <c:pt idx="8">
                  <c:v>0.56999999999999995</c:v>
                </c:pt>
              </c:numCache>
            </c:numRef>
          </c:yVal>
          <c:smooth val="0"/>
          <c:extLst>
            <c:ext xmlns:c16="http://schemas.microsoft.com/office/drawing/2014/chart" uri="{C3380CC4-5D6E-409C-BE32-E72D297353CC}">
              <c16:uniqueId val="{00000001-0943-0F41-BD27-8C92BB0513B1}"/>
            </c:ext>
          </c:extLst>
        </c:ser>
        <c:ser>
          <c:idx val="2"/>
          <c:order val="2"/>
          <c:tx>
            <c:v>Camera location and line of sight</c:v>
          </c:tx>
          <c:spPr>
            <a:ln w="25400" cap="flat" cmpd="dbl" algn="ctr">
              <a:solidFill>
                <a:schemeClr val="bg2"/>
              </a:solidFill>
              <a:round/>
            </a:ln>
            <a:effectLst/>
          </c:spPr>
          <c:marker>
            <c:symbol val="circle"/>
            <c:size val="6"/>
            <c:spPr>
              <a:noFill/>
              <a:ln w="34925" cap="flat" cmpd="dbl" algn="ctr">
                <a:solidFill>
                  <a:schemeClr val="accent3">
                    <a:lumMod val="75000"/>
                    <a:alpha val="70000"/>
                  </a:schemeClr>
                </a:solidFill>
                <a:round/>
              </a:ln>
              <a:effectLst/>
            </c:spPr>
          </c:marker>
          <c:xVal>
            <c:numRef>
              <c:f>('Camera parallax correction'!$D$2,'Camera parallax correction'!$B$4,'Camera parallax correction'!$D$3,'Camera parallax correction'!$B$4,'Camera parallax correction'!$D$4,'Camera parallax correction'!$B$4,'Camera parallax correction'!$D$5,'Camera parallax correction'!$B$4,'Camera parallax correction'!$D$6,'Camera parallax correction'!$B$4,'Camera parallax correction'!$D$7,'Camera parallax correction'!$B$4,'Camera parallax correction'!$D$8,'Camera parallax correction'!$B$4,'Camera parallax correction'!$D$9,'Camera parallax correction'!$B$4,'Camera parallax correction'!$D$10)</c:f>
              <c:numCache>
                <c:formatCode>General</c:formatCode>
                <c:ptCount val="17"/>
                <c:pt idx="0">
                  <c:v>0</c:v>
                </c:pt>
                <c:pt idx="1">
                  <c:v>10</c:v>
                </c:pt>
                <c:pt idx="2">
                  <c:v>2.5</c:v>
                </c:pt>
                <c:pt idx="3">
                  <c:v>10</c:v>
                </c:pt>
                <c:pt idx="4">
                  <c:v>5</c:v>
                </c:pt>
                <c:pt idx="5">
                  <c:v>10</c:v>
                </c:pt>
                <c:pt idx="6">
                  <c:v>7.5</c:v>
                </c:pt>
                <c:pt idx="7">
                  <c:v>10</c:v>
                </c:pt>
                <c:pt idx="8">
                  <c:v>10</c:v>
                </c:pt>
                <c:pt idx="9">
                  <c:v>10</c:v>
                </c:pt>
                <c:pt idx="10">
                  <c:v>15</c:v>
                </c:pt>
                <c:pt idx="11">
                  <c:v>10</c:v>
                </c:pt>
                <c:pt idx="12">
                  <c:v>20</c:v>
                </c:pt>
                <c:pt idx="13">
                  <c:v>10</c:v>
                </c:pt>
                <c:pt idx="14">
                  <c:v>25</c:v>
                </c:pt>
                <c:pt idx="15">
                  <c:v>10</c:v>
                </c:pt>
                <c:pt idx="16">
                  <c:v>30</c:v>
                </c:pt>
              </c:numCache>
            </c:numRef>
          </c:xVal>
          <c:yVal>
            <c:numRef>
              <c:f>('Camera parallax correction'!$H$2,'Camera parallax correction'!$I$2,'Camera parallax correction'!$H$3,'Camera parallax correction'!$I$3,'Camera parallax correction'!$H$4,'Camera parallax correction'!$I$4,'Camera parallax correction'!$H$5,'Camera parallax correction'!$I$5,'Camera parallax correction'!$H$6,'Camera parallax correction'!$I$6,'Camera parallax correction'!$H$7,'Camera parallax correction'!$I$7,'Camera parallax correction'!$H$8,'Camera parallax correction'!$I$8,'Camera parallax correction'!$H$9,'Camera parallax correction'!$I$9,'Camera parallax correction'!$H$10)</c:f>
              <c:numCache>
                <c:formatCode>General</c:formatCode>
                <c:ptCount val="17"/>
                <c:pt idx="0">
                  <c:v>0</c:v>
                </c:pt>
                <c:pt idx="1">
                  <c:v>10</c:v>
                </c:pt>
                <c:pt idx="2">
                  <c:v>0</c:v>
                </c:pt>
                <c:pt idx="3">
                  <c:v>10</c:v>
                </c:pt>
                <c:pt idx="4">
                  <c:v>0</c:v>
                </c:pt>
                <c:pt idx="5">
                  <c:v>10</c:v>
                </c:pt>
                <c:pt idx="6">
                  <c:v>0</c:v>
                </c:pt>
                <c:pt idx="7">
                  <c:v>10</c:v>
                </c:pt>
                <c:pt idx="8">
                  <c:v>0</c:v>
                </c:pt>
                <c:pt idx="9">
                  <c:v>10</c:v>
                </c:pt>
                <c:pt idx="10">
                  <c:v>0</c:v>
                </c:pt>
                <c:pt idx="11">
                  <c:v>10</c:v>
                </c:pt>
                <c:pt idx="12">
                  <c:v>0</c:v>
                </c:pt>
                <c:pt idx="13">
                  <c:v>10</c:v>
                </c:pt>
                <c:pt idx="14">
                  <c:v>0</c:v>
                </c:pt>
                <c:pt idx="15">
                  <c:v>10</c:v>
                </c:pt>
                <c:pt idx="16">
                  <c:v>0</c:v>
                </c:pt>
              </c:numCache>
            </c:numRef>
          </c:yVal>
          <c:smooth val="0"/>
          <c:extLst>
            <c:ext xmlns:c16="http://schemas.microsoft.com/office/drawing/2014/chart" uri="{C3380CC4-5D6E-409C-BE32-E72D297353CC}">
              <c16:uniqueId val="{00000002-0943-0F41-BD27-8C92BB0513B1}"/>
            </c:ext>
          </c:extLst>
        </c:ser>
        <c:dLbls>
          <c:showLegendKey val="0"/>
          <c:showVal val="0"/>
          <c:showCatName val="0"/>
          <c:showSerName val="0"/>
          <c:showPercent val="0"/>
          <c:showBubbleSize val="0"/>
        </c:dLbls>
        <c:axId val="280951944"/>
        <c:axId val="280952272"/>
      </c:scatterChart>
      <c:valAx>
        <c:axId val="280951944"/>
        <c:scaling>
          <c:orientation val="minMax"/>
        </c:scaling>
        <c:delete val="0"/>
        <c:axPos val="t"/>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0" spcFirstLastPara="1" vertOverflow="ellipsis" vert="horz" wrap="square" anchor="ctr" anchorCtr="1"/>
              <a:lstStyle/>
              <a:p>
                <a:pPr>
                  <a:defRPr sz="900" b="0" i="0" u="none" strike="noStrike" kern="1200" cap="all" baseline="0">
                    <a:solidFill>
                      <a:schemeClr val="tx1">
                        <a:lumMod val="65000"/>
                        <a:lumOff val="35000"/>
                      </a:schemeClr>
                    </a:solidFill>
                    <a:latin typeface="+mn-lt"/>
                    <a:ea typeface="+mn-ea"/>
                    <a:cs typeface="+mn-cs"/>
                  </a:defRPr>
                </a:pPr>
                <a:r>
                  <a:rPr lang="fi-FI" sz="1200" b="1" cap="none" baseline="0"/>
                  <a:t>Distance from start line along running direction (m)</a:t>
                </a:r>
              </a:p>
            </c:rich>
          </c:tx>
          <c:overlay val="0"/>
          <c:spPr>
            <a:noFill/>
            <a:ln>
              <a:noFill/>
            </a:ln>
            <a:effectLst/>
          </c:spPr>
          <c:txPr>
            <a:bodyPr rot="0" spcFirstLastPara="1" vertOverflow="ellipsis" vert="horz" wrap="square" anchor="ctr" anchorCtr="1"/>
            <a:lstStyle/>
            <a:p>
              <a:pPr>
                <a:defRPr sz="900" b="0" i="0" u="none" strike="noStrike" kern="1200" cap="all" baseline="0">
                  <a:solidFill>
                    <a:schemeClr val="tx1">
                      <a:lumMod val="65000"/>
                      <a:lumOff val="35000"/>
                    </a:schemeClr>
                  </a:solidFill>
                  <a:latin typeface="+mn-lt"/>
                  <a:ea typeface="+mn-ea"/>
                  <a:cs typeface="+mn-cs"/>
                </a:defRPr>
              </a:pPr>
              <a:endParaRPr lang="fr-FR"/>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280952272"/>
        <c:crosses val="autoZero"/>
        <c:crossBetween val="midCat"/>
      </c:valAx>
      <c:valAx>
        <c:axId val="280952272"/>
        <c:scaling>
          <c:orientation val="maxMin"/>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5400000" spcFirstLastPara="1" vertOverflow="ellipsis" vert="horz" wrap="square" anchor="ctr" anchorCtr="1"/>
              <a:lstStyle/>
              <a:p>
                <a:pPr algn="r">
                  <a:defRPr sz="900" b="0" i="0" u="none" strike="noStrike" kern="1200" cap="all" baseline="0">
                    <a:solidFill>
                      <a:schemeClr val="tx1">
                        <a:lumMod val="65000"/>
                        <a:lumOff val="35000"/>
                      </a:schemeClr>
                    </a:solidFill>
                    <a:latin typeface="+mn-lt"/>
                    <a:ea typeface="+mn-ea"/>
                    <a:cs typeface="+mn-cs"/>
                  </a:defRPr>
                </a:pPr>
                <a:r>
                  <a:rPr lang="fi-FI" sz="1200" b="1" cap="none" baseline="0"/>
                  <a:t>Distance perpendiculat to running direction (m)</a:t>
                </a:r>
              </a:p>
            </c:rich>
          </c:tx>
          <c:layout>
            <c:manualLayout>
              <c:xMode val="edge"/>
              <c:yMode val="edge"/>
              <c:x val="5.465839222163215E-2"/>
              <c:y val="0.2904467467882304"/>
            </c:manualLayout>
          </c:layout>
          <c:overlay val="0"/>
          <c:spPr>
            <a:noFill/>
            <a:ln>
              <a:noFill/>
            </a:ln>
            <a:effectLst/>
          </c:spPr>
          <c:txPr>
            <a:bodyPr rot="-5400000" spcFirstLastPara="1" vertOverflow="ellipsis" vert="horz" wrap="square" anchor="ctr" anchorCtr="1"/>
            <a:lstStyle/>
            <a:p>
              <a:pPr algn="r">
                <a:defRPr sz="900" b="0" i="0" u="none" strike="noStrike" kern="1200" cap="all" baseline="0">
                  <a:solidFill>
                    <a:schemeClr val="tx1">
                      <a:lumMod val="65000"/>
                      <a:lumOff val="35000"/>
                    </a:schemeClr>
                  </a:solidFill>
                  <a:latin typeface="+mn-lt"/>
                  <a:ea typeface="+mn-ea"/>
                  <a:cs typeface="+mn-cs"/>
                </a:defRPr>
              </a:pPr>
              <a:endParaRPr lang="fr-FR"/>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280951944"/>
        <c:crosses val="autoZero"/>
        <c:crossBetween val="midCat"/>
      </c:valAx>
      <c:spPr>
        <a:noFill/>
        <a:ln>
          <a:noFill/>
        </a:ln>
        <a:effectLst/>
      </c:spPr>
    </c:plotArea>
    <c:legend>
      <c:legendPos val="t"/>
      <c:layout>
        <c:manualLayout>
          <c:xMode val="edge"/>
          <c:yMode val="edge"/>
          <c:x val="0.4513215401978099"/>
          <c:y val="0.90221765437215085"/>
          <c:w val="0.54867844328308224"/>
          <c:h val="4.7368752590136766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18"/>
    </mc:Choice>
    <mc:Fallback>
      <c:style val="18"/>
    </mc:Fallback>
  </mc:AlternateContent>
  <c:chart>
    <c:autoTitleDeleted val="1"/>
    <c:plotArea>
      <c:layout>
        <c:manualLayout>
          <c:layoutTarget val="inner"/>
          <c:xMode val="edge"/>
          <c:yMode val="edge"/>
          <c:x val="9.9504855301758108E-2"/>
          <c:y val="2.5630619069169705E-2"/>
          <c:w val="0.87273149865535005"/>
          <c:h val="0.82246937882764704"/>
        </c:manualLayout>
      </c:layout>
      <c:scatterChart>
        <c:scatterStyle val="smoothMarker"/>
        <c:varyColors val="0"/>
        <c:ser>
          <c:idx val="0"/>
          <c:order val="0"/>
          <c:tx>
            <c:v>Acceleration</c:v>
          </c:tx>
          <c:marker>
            <c:symbol val="none"/>
          </c:marker>
          <c:xVal>
            <c:numRef>
              <c:f>'From speed-time curves'!$A$2:$A$275</c:f>
              <c:numCache>
                <c:formatCode>General</c:formatCode>
                <c:ptCount val="274"/>
                <c:pt idx="0">
                  <c:v>0</c:v>
                </c:pt>
                <c:pt idx="1">
                  <c:v>0.02</c:v>
                </c:pt>
                <c:pt idx="2">
                  <c:v>0.04</c:v>
                </c:pt>
                <c:pt idx="3">
                  <c:v>0.06</c:v>
                </c:pt>
                <c:pt idx="4">
                  <c:v>0.09</c:v>
                </c:pt>
                <c:pt idx="5">
                  <c:v>0.11</c:v>
                </c:pt>
                <c:pt idx="6">
                  <c:v>0.13</c:v>
                </c:pt>
                <c:pt idx="7">
                  <c:v>0.15</c:v>
                </c:pt>
                <c:pt idx="8">
                  <c:v>0.17</c:v>
                </c:pt>
                <c:pt idx="9">
                  <c:v>0.19</c:v>
                </c:pt>
                <c:pt idx="10">
                  <c:v>0.21</c:v>
                </c:pt>
                <c:pt idx="11">
                  <c:v>0.23</c:v>
                </c:pt>
                <c:pt idx="12">
                  <c:v>0.26</c:v>
                </c:pt>
                <c:pt idx="13">
                  <c:v>0.28000000000000003</c:v>
                </c:pt>
                <c:pt idx="14">
                  <c:v>0.3</c:v>
                </c:pt>
                <c:pt idx="15">
                  <c:v>0.32</c:v>
                </c:pt>
                <c:pt idx="16">
                  <c:v>0.34</c:v>
                </c:pt>
                <c:pt idx="17">
                  <c:v>0.36</c:v>
                </c:pt>
                <c:pt idx="18">
                  <c:v>0.38</c:v>
                </c:pt>
                <c:pt idx="19">
                  <c:v>0.41</c:v>
                </c:pt>
                <c:pt idx="20">
                  <c:v>0.43</c:v>
                </c:pt>
                <c:pt idx="21">
                  <c:v>0.45</c:v>
                </c:pt>
                <c:pt idx="22">
                  <c:v>0.47</c:v>
                </c:pt>
                <c:pt idx="23">
                  <c:v>0.49</c:v>
                </c:pt>
                <c:pt idx="24">
                  <c:v>0.51</c:v>
                </c:pt>
                <c:pt idx="25">
                  <c:v>0.53</c:v>
                </c:pt>
                <c:pt idx="26">
                  <c:v>0.55000000000000004</c:v>
                </c:pt>
                <c:pt idx="27">
                  <c:v>0.57999999999999996</c:v>
                </c:pt>
                <c:pt idx="28">
                  <c:v>0.6</c:v>
                </c:pt>
                <c:pt idx="29">
                  <c:v>0.62</c:v>
                </c:pt>
                <c:pt idx="30">
                  <c:v>0.64</c:v>
                </c:pt>
                <c:pt idx="31">
                  <c:v>0.66</c:v>
                </c:pt>
                <c:pt idx="32">
                  <c:v>0.68</c:v>
                </c:pt>
                <c:pt idx="33">
                  <c:v>0.7</c:v>
                </c:pt>
                <c:pt idx="34">
                  <c:v>0.73</c:v>
                </c:pt>
                <c:pt idx="35">
                  <c:v>0.75</c:v>
                </c:pt>
                <c:pt idx="36">
                  <c:v>0.77</c:v>
                </c:pt>
                <c:pt idx="37">
                  <c:v>0.79</c:v>
                </c:pt>
                <c:pt idx="38">
                  <c:v>0.81</c:v>
                </c:pt>
                <c:pt idx="39">
                  <c:v>0.83</c:v>
                </c:pt>
                <c:pt idx="40">
                  <c:v>0.85</c:v>
                </c:pt>
                <c:pt idx="41">
                  <c:v>0.87</c:v>
                </c:pt>
                <c:pt idx="42">
                  <c:v>0.9</c:v>
                </c:pt>
                <c:pt idx="43">
                  <c:v>0.92</c:v>
                </c:pt>
                <c:pt idx="44">
                  <c:v>0.94</c:v>
                </c:pt>
                <c:pt idx="45">
                  <c:v>0.96</c:v>
                </c:pt>
                <c:pt idx="46">
                  <c:v>0.98</c:v>
                </c:pt>
                <c:pt idx="47">
                  <c:v>1</c:v>
                </c:pt>
                <c:pt idx="48">
                  <c:v>1.02</c:v>
                </c:pt>
                <c:pt idx="49">
                  <c:v>1.05</c:v>
                </c:pt>
                <c:pt idx="50">
                  <c:v>1.07</c:v>
                </c:pt>
                <c:pt idx="51">
                  <c:v>1.0900000000000001</c:v>
                </c:pt>
                <c:pt idx="52">
                  <c:v>1.1100000000000001</c:v>
                </c:pt>
                <c:pt idx="53">
                  <c:v>1.1299999999999999</c:v>
                </c:pt>
                <c:pt idx="54">
                  <c:v>1.1499999999999999</c:v>
                </c:pt>
                <c:pt idx="55">
                  <c:v>1.17</c:v>
                </c:pt>
                <c:pt idx="56">
                  <c:v>1.19</c:v>
                </c:pt>
                <c:pt idx="57">
                  <c:v>1.22</c:v>
                </c:pt>
                <c:pt idx="58">
                  <c:v>1.24</c:v>
                </c:pt>
                <c:pt idx="59">
                  <c:v>1.26</c:v>
                </c:pt>
                <c:pt idx="60">
                  <c:v>1.28</c:v>
                </c:pt>
                <c:pt idx="61">
                  <c:v>1.3</c:v>
                </c:pt>
                <c:pt idx="62">
                  <c:v>1.32</c:v>
                </c:pt>
                <c:pt idx="63">
                  <c:v>1.34</c:v>
                </c:pt>
                <c:pt idx="64">
                  <c:v>1.37</c:v>
                </c:pt>
                <c:pt idx="65">
                  <c:v>1.39</c:v>
                </c:pt>
                <c:pt idx="66">
                  <c:v>1.41</c:v>
                </c:pt>
                <c:pt idx="67">
                  <c:v>1.43</c:v>
                </c:pt>
                <c:pt idx="68">
                  <c:v>1.45</c:v>
                </c:pt>
                <c:pt idx="69">
                  <c:v>1.47</c:v>
                </c:pt>
                <c:pt idx="70">
                  <c:v>1.49</c:v>
                </c:pt>
                <c:pt idx="71">
                  <c:v>1.51</c:v>
                </c:pt>
                <c:pt idx="72">
                  <c:v>1.54</c:v>
                </c:pt>
                <c:pt idx="73">
                  <c:v>1.56</c:v>
                </c:pt>
                <c:pt idx="74">
                  <c:v>1.58</c:v>
                </c:pt>
                <c:pt idx="75">
                  <c:v>1.6</c:v>
                </c:pt>
                <c:pt idx="76">
                  <c:v>1.62</c:v>
                </c:pt>
                <c:pt idx="77">
                  <c:v>1.64</c:v>
                </c:pt>
                <c:pt idx="78">
                  <c:v>1.66</c:v>
                </c:pt>
                <c:pt idx="79">
                  <c:v>1.69</c:v>
                </c:pt>
                <c:pt idx="80">
                  <c:v>1.71</c:v>
                </c:pt>
                <c:pt idx="81">
                  <c:v>1.73</c:v>
                </c:pt>
                <c:pt idx="82">
                  <c:v>1.75</c:v>
                </c:pt>
                <c:pt idx="83">
                  <c:v>1.77</c:v>
                </c:pt>
                <c:pt idx="84">
                  <c:v>1.79</c:v>
                </c:pt>
                <c:pt idx="85">
                  <c:v>1.81</c:v>
                </c:pt>
                <c:pt idx="86">
                  <c:v>1.83</c:v>
                </c:pt>
                <c:pt idx="87">
                  <c:v>1.86</c:v>
                </c:pt>
                <c:pt idx="88">
                  <c:v>1.88</c:v>
                </c:pt>
                <c:pt idx="89">
                  <c:v>1.9</c:v>
                </c:pt>
                <c:pt idx="90">
                  <c:v>1.92</c:v>
                </c:pt>
                <c:pt idx="91">
                  <c:v>1.94</c:v>
                </c:pt>
                <c:pt idx="92">
                  <c:v>1.96</c:v>
                </c:pt>
                <c:pt idx="93">
                  <c:v>1.98</c:v>
                </c:pt>
                <c:pt idx="94">
                  <c:v>2.0099999999999998</c:v>
                </c:pt>
                <c:pt idx="95">
                  <c:v>2.0299999999999998</c:v>
                </c:pt>
                <c:pt idx="96">
                  <c:v>2.0499999999999998</c:v>
                </c:pt>
                <c:pt idx="97">
                  <c:v>2.0699999999999998</c:v>
                </c:pt>
                <c:pt idx="98">
                  <c:v>2.09</c:v>
                </c:pt>
                <c:pt idx="99">
                  <c:v>2.11</c:v>
                </c:pt>
                <c:pt idx="100">
                  <c:v>2.13</c:v>
                </c:pt>
                <c:pt idx="101">
                  <c:v>2.15</c:v>
                </c:pt>
                <c:pt idx="102">
                  <c:v>2.1800000000000002</c:v>
                </c:pt>
                <c:pt idx="103">
                  <c:v>2.2000000000000002</c:v>
                </c:pt>
                <c:pt idx="104">
                  <c:v>2.2200000000000002</c:v>
                </c:pt>
                <c:pt idx="105">
                  <c:v>2.2400000000000002</c:v>
                </c:pt>
                <c:pt idx="106">
                  <c:v>2.2599999999999998</c:v>
                </c:pt>
                <c:pt idx="107">
                  <c:v>2.2799999999999998</c:v>
                </c:pt>
                <c:pt idx="108">
                  <c:v>2.2999999999999998</c:v>
                </c:pt>
                <c:pt idx="109">
                  <c:v>2.33</c:v>
                </c:pt>
                <c:pt idx="110">
                  <c:v>2.35</c:v>
                </c:pt>
                <c:pt idx="111">
                  <c:v>2.37</c:v>
                </c:pt>
                <c:pt idx="112">
                  <c:v>2.39</c:v>
                </c:pt>
                <c:pt idx="113">
                  <c:v>2.41</c:v>
                </c:pt>
                <c:pt idx="114">
                  <c:v>2.4300000000000002</c:v>
                </c:pt>
                <c:pt idx="115">
                  <c:v>2.4500000000000002</c:v>
                </c:pt>
                <c:pt idx="116">
                  <c:v>2.4700000000000002</c:v>
                </c:pt>
                <c:pt idx="117">
                  <c:v>2.5</c:v>
                </c:pt>
                <c:pt idx="118">
                  <c:v>2.52</c:v>
                </c:pt>
                <c:pt idx="119">
                  <c:v>2.54</c:v>
                </c:pt>
                <c:pt idx="120">
                  <c:v>2.56</c:v>
                </c:pt>
                <c:pt idx="121">
                  <c:v>2.58</c:v>
                </c:pt>
                <c:pt idx="122">
                  <c:v>2.6</c:v>
                </c:pt>
                <c:pt idx="123">
                  <c:v>2.62</c:v>
                </c:pt>
                <c:pt idx="124">
                  <c:v>2.65</c:v>
                </c:pt>
                <c:pt idx="125">
                  <c:v>2.67</c:v>
                </c:pt>
                <c:pt idx="126">
                  <c:v>2.69</c:v>
                </c:pt>
                <c:pt idx="127">
                  <c:v>2.71</c:v>
                </c:pt>
                <c:pt idx="128">
                  <c:v>2.73</c:v>
                </c:pt>
                <c:pt idx="129">
                  <c:v>2.75</c:v>
                </c:pt>
                <c:pt idx="130">
                  <c:v>2.77</c:v>
                </c:pt>
                <c:pt idx="131">
                  <c:v>2.79</c:v>
                </c:pt>
                <c:pt idx="132">
                  <c:v>2.82</c:v>
                </c:pt>
                <c:pt idx="133">
                  <c:v>2.84</c:v>
                </c:pt>
                <c:pt idx="134">
                  <c:v>2.86</c:v>
                </c:pt>
                <c:pt idx="135">
                  <c:v>2.88</c:v>
                </c:pt>
                <c:pt idx="136">
                  <c:v>2.9</c:v>
                </c:pt>
                <c:pt idx="137">
                  <c:v>2.92</c:v>
                </c:pt>
                <c:pt idx="138">
                  <c:v>2.94</c:v>
                </c:pt>
                <c:pt idx="139">
                  <c:v>2.97</c:v>
                </c:pt>
                <c:pt idx="140">
                  <c:v>2.99</c:v>
                </c:pt>
                <c:pt idx="141">
                  <c:v>3.01</c:v>
                </c:pt>
                <c:pt idx="142">
                  <c:v>3.03</c:v>
                </c:pt>
                <c:pt idx="143">
                  <c:v>3.05</c:v>
                </c:pt>
                <c:pt idx="144">
                  <c:v>3.07</c:v>
                </c:pt>
                <c:pt idx="145">
                  <c:v>3.09</c:v>
                </c:pt>
                <c:pt idx="146">
                  <c:v>3.11</c:v>
                </c:pt>
                <c:pt idx="147">
                  <c:v>3.14</c:v>
                </c:pt>
                <c:pt idx="148">
                  <c:v>3.16</c:v>
                </c:pt>
                <c:pt idx="149">
                  <c:v>3.18</c:v>
                </c:pt>
                <c:pt idx="150">
                  <c:v>3.2</c:v>
                </c:pt>
                <c:pt idx="151">
                  <c:v>3.22</c:v>
                </c:pt>
                <c:pt idx="152">
                  <c:v>3.24</c:v>
                </c:pt>
                <c:pt idx="153">
                  <c:v>3.26</c:v>
                </c:pt>
                <c:pt idx="154">
                  <c:v>3.29</c:v>
                </c:pt>
                <c:pt idx="155">
                  <c:v>3.31</c:v>
                </c:pt>
                <c:pt idx="156">
                  <c:v>3.33</c:v>
                </c:pt>
                <c:pt idx="157">
                  <c:v>3.35</c:v>
                </c:pt>
                <c:pt idx="158">
                  <c:v>3.37</c:v>
                </c:pt>
                <c:pt idx="159">
                  <c:v>3.39</c:v>
                </c:pt>
                <c:pt idx="160">
                  <c:v>3.41</c:v>
                </c:pt>
                <c:pt idx="161">
                  <c:v>3.43</c:v>
                </c:pt>
                <c:pt idx="162">
                  <c:v>3.46</c:v>
                </c:pt>
                <c:pt idx="163">
                  <c:v>3.48</c:v>
                </c:pt>
                <c:pt idx="164">
                  <c:v>3.5</c:v>
                </c:pt>
                <c:pt idx="165">
                  <c:v>3.52</c:v>
                </c:pt>
                <c:pt idx="166">
                  <c:v>3.54</c:v>
                </c:pt>
                <c:pt idx="167">
                  <c:v>3.56</c:v>
                </c:pt>
                <c:pt idx="168">
                  <c:v>3.58</c:v>
                </c:pt>
                <c:pt idx="169">
                  <c:v>3.61</c:v>
                </c:pt>
                <c:pt idx="170">
                  <c:v>3.63</c:v>
                </c:pt>
                <c:pt idx="171">
                  <c:v>3.65</c:v>
                </c:pt>
                <c:pt idx="172">
                  <c:v>3.67</c:v>
                </c:pt>
                <c:pt idx="173">
                  <c:v>3.69</c:v>
                </c:pt>
                <c:pt idx="174">
                  <c:v>3.71</c:v>
                </c:pt>
                <c:pt idx="175">
                  <c:v>3.73</c:v>
                </c:pt>
                <c:pt idx="176">
                  <c:v>3.75</c:v>
                </c:pt>
                <c:pt idx="177">
                  <c:v>3.78</c:v>
                </c:pt>
                <c:pt idx="178">
                  <c:v>3.8</c:v>
                </c:pt>
                <c:pt idx="179">
                  <c:v>3.82</c:v>
                </c:pt>
                <c:pt idx="180">
                  <c:v>3.84</c:v>
                </c:pt>
                <c:pt idx="181">
                  <c:v>3.86</c:v>
                </c:pt>
                <c:pt idx="182">
                  <c:v>3.88</c:v>
                </c:pt>
                <c:pt idx="183">
                  <c:v>3.9</c:v>
                </c:pt>
                <c:pt idx="184">
                  <c:v>3.93</c:v>
                </c:pt>
                <c:pt idx="185">
                  <c:v>3.95</c:v>
                </c:pt>
                <c:pt idx="186">
                  <c:v>3.97</c:v>
                </c:pt>
                <c:pt idx="187">
                  <c:v>3.99</c:v>
                </c:pt>
                <c:pt idx="188">
                  <c:v>4.01</c:v>
                </c:pt>
                <c:pt idx="189">
                  <c:v>4.03</c:v>
                </c:pt>
                <c:pt idx="190">
                  <c:v>4.05</c:v>
                </c:pt>
                <c:pt idx="191">
                  <c:v>4.07</c:v>
                </c:pt>
                <c:pt idx="192">
                  <c:v>4.0999999999999996</c:v>
                </c:pt>
                <c:pt idx="193">
                  <c:v>4.12</c:v>
                </c:pt>
                <c:pt idx="194">
                  <c:v>4.1399999999999997</c:v>
                </c:pt>
                <c:pt idx="195">
                  <c:v>4.16</c:v>
                </c:pt>
                <c:pt idx="196">
                  <c:v>4.18</c:v>
                </c:pt>
                <c:pt idx="197">
                  <c:v>4.2</c:v>
                </c:pt>
                <c:pt idx="198">
                  <c:v>4.22</c:v>
                </c:pt>
                <c:pt idx="199">
                  <c:v>4.25</c:v>
                </c:pt>
                <c:pt idx="200">
                  <c:v>4.2699999999999996</c:v>
                </c:pt>
                <c:pt idx="201">
                  <c:v>4.29</c:v>
                </c:pt>
                <c:pt idx="202">
                  <c:v>4.3099999999999996</c:v>
                </c:pt>
                <c:pt idx="203">
                  <c:v>4.33</c:v>
                </c:pt>
                <c:pt idx="204">
                  <c:v>4.3499999999999996</c:v>
                </c:pt>
                <c:pt idx="205">
                  <c:v>4.37</c:v>
                </c:pt>
                <c:pt idx="206">
                  <c:v>4.3899999999999997</c:v>
                </c:pt>
                <c:pt idx="207">
                  <c:v>4.42</c:v>
                </c:pt>
                <c:pt idx="208">
                  <c:v>4.4400000000000004</c:v>
                </c:pt>
                <c:pt idx="209">
                  <c:v>4.46</c:v>
                </c:pt>
                <c:pt idx="210">
                  <c:v>4.4800000000000004</c:v>
                </c:pt>
                <c:pt idx="211">
                  <c:v>4.5</c:v>
                </c:pt>
                <c:pt idx="212">
                  <c:v>4.5199999999999996</c:v>
                </c:pt>
                <c:pt idx="213">
                  <c:v>4.54</c:v>
                </c:pt>
                <c:pt idx="214">
                  <c:v>4.57</c:v>
                </c:pt>
                <c:pt idx="215">
                  <c:v>4.59</c:v>
                </c:pt>
                <c:pt idx="216">
                  <c:v>4.6100000000000003</c:v>
                </c:pt>
                <c:pt idx="217">
                  <c:v>4.63</c:v>
                </c:pt>
                <c:pt idx="218">
                  <c:v>4.6500000000000004</c:v>
                </c:pt>
                <c:pt idx="219">
                  <c:v>4.67</c:v>
                </c:pt>
                <c:pt idx="220">
                  <c:v>4.6900000000000004</c:v>
                </c:pt>
                <c:pt idx="221">
                  <c:v>4.71</c:v>
                </c:pt>
                <c:pt idx="222">
                  <c:v>4.74</c:v>
                </c:pt>
                <c:pt idx="223">
                  <c:v>4.76</c:v>
                </c:pt>
                <c:pt idx="224">
                  <c:v>4.78</c:v>
                </c:pt>
                <c:pt idx="225">
                  <c:v>4.8</c:v>
                </c:pt>
                <c:pt idx="226">
                  <c:v>4.82</c:v>
                </c:pt>
                <c:pt idx="227">
                  <c:v>4.84</c:v>
                </c:pt>
                <c:pt idx="228">
                  <c:v>4.8600000000000003</c:v>
                </c:pt>
                <c:pt idx="229">
                  <c:v>4.8899999999999997</c:v>
                </c:pt>
                <c:pt idx="230">
                  <c:v>4.91</c:v>
                </c:pt>
                <c:pt idx="231">
                  <c:v>4.93</c:v>
                </c:pt>
              </c:numCache>
            </c:numRef>
          </c:xVal>
          <c:yVal>
            <c:numRef>
              <c:f>'From speed-time curves'!$G$2:$G$275</c:f>
              <c:numCache>
                <c:formatCode>0.00</c:formatCode>
                <c:ptCount val="274"/>
                <c:pt idx="0">
                  <c:v>6.8585514526032849</c:v>
                </c:pt>
                <c:pt idx="1">
                  <c:v>6.7562608016278087</c:v>
                </c:pt>
                <c:pt idx="2">
                  <c:v>6.6554957464504092</c:v>
                </c:pt>
                <c:pt idx="3">
                  <c:v>6.5562335338427431</c:v>
                </c:pt>
                <c:pt idx="4">
                  <c:v>6.4101091059320829</c:v>
                </c:pt>
                <c:pt idx="5">
                  <c:v>6.3145066689159188</c:v>
                </c:pt>
                <c:pt idx="6">
                  <c:v>6.2203300775152339</c:v>
                </c:pt>
                <c:pt idx="7">
                  <c:v>6.1275580662081142</c:v>
                </c:pt>
                <c:pt idx="8">
                  <c:v>6.0361696866335102</c:v>
                </c:pt>
                <c:pt idx="9">
                  <c:v>5.9461443028609908</c:v>
                </c:pt>
                <c:pt idx="10">
                  <c:v>5.8574615867310555</c:v>
                </c:pt>
                <c:pt idx="11">
                  <c:v>5.7701015132649385</c:v>
                </c:pt>
                <c:pt idx="12">
                  <c:v>5.6414982873029613</c:v>
                </c:pt>
                <c:pt idx="13">
                  <c:v>5.5573591602185939</c:v>
                </c:pt>
                <c:pt idx="14">
                  <c:v>5.4744749112439051</c:v>
                </c:pt>
                <c:pt idx="15">
                  <c:v>5.3928268247215678</c:v>
                </c:pt>
                <c:pt idx="16">
                  <c:v>5.3123964641256141</c:v>
                </c:pt>
                <c:pt idx="17">
                  <c:v>5.233165667898378</c:v>
                </c:pt>
                <c:pt idx="18">
                  <c:v>5.1551165453495251</c:v>
                </c:pt>
                <c:pt idx="19">
                  <c:v>5.040220019453435</c:v>
                </c:pt>
                <c:pt idx="20">
                  <c:v>4.9650485506072215</c:v>
                </c:pt>
                <c:pt idx="21">
                  <c:v>4.890998213320084</c:v>
                </c:pt>
                <c:pt idx="22">
                  <c:v>4.8180522866739404</c:v>
                </c:pt>
                <c:pt idx="23">
                  <c:v>4.7461942991318775</c:v>
                </c:pt>
                <c:pt idx="24">
                  <c:v>4.6754080248188057</c:v>
                </c:pt>
                <c:pt idx="25">
                  <c:v>4.6056774798575724</c:v>
                </c:pt>
                <c:pt idx="26">
                  <c:v>4.5369869187597329</c:v>
                </c:pt>
                <c:pt idx="27">
                  <c:v>4.4358671806479428</c:v>
                </c:pt>
                <c:pt idx="28">
                  <c:v>4.3697092251838914</c:v>
                </c:pt>
                <c:pt idx="29">
                  <c:v>4.3045379708298919</c:v>
                </c:pt>
                <c:pt idx="30">
                  <c:v>4.2403387016069836</c:v>
                </c:pt>
                <c:pt idx="31">
                  <c:v>4.1770969210150692</c:v>
                </c:pt>
                <c:pt idx="32">
                  <c:v>4.1147983487595372</c:v>
                </c:pt>
                <c:pt idx="33">
                  <c:v>4.0534289175266984</c:v>
                </c:pt>
                <c:pt idx="34">
                  <c:v>3.9630866533909437</c:v>
                </c:pt>
                <c:pt idx="35">
                  <c:v>3.9039798993702073</c:v>
                </c:pt>
                <c:pt idx="36">
                  <c:v>3.8457546825643791</c:v>
                </c:pt>
                <c:pt idx="37">
                  <c:v>3.7883978554427893</c:v>
                </c:pt>
                <c:pt idx="38">
                  <c:v>3.731896466561285</c:v>
                </c:pt>
                <c:pt idx="39">
                  <c:v>3.6762377576377356</c:v>
                </c:pt>
                <c:pt idx="40">
                  <c:v>3.6214091606711474</c:v>
                </c:pt>
                <c:pt idx="41">
                  <c:v>3.5673982951037546</c:v>
                </c:pt>
                <c:pt idx="42">
                  <c:v>3.4878886143837686</c:v>
                </c:pt>
                <c:pt idx="43">
                  <c:v>3.4358691173571994</c:v>
                </c:pt>
                <c:pt idx="44">
                  <c:v>3.3846254559062667</c:v>
                </c:pt>
                <c:pt idx="45">
                  <c:v>3.3341460589686802</c:v>
                </c:pt>
                <c:pt idx="46">
                  <c:v>3.2844195280567083</c:v>
                </c:pt>
                <c:pt idx="47">
                  <c:v>3.2354346346833465</c:v>
                </c:pt>
                <c:pt idx="48">
                  <c:v>3.1871803178268707</c:v>
                </c:pt>
                <c:pt idx="49">
                  <c:v>3.1161448828951324</c:v>
                </c:pt>
                <c:pt idx="50">
                  <c:v>3.0696696919152271</c:v>
                </c:pt>
                <c:pt idx="51">
                  <c:v>3.0238876469403344</c:v>
                </c:pt>
                <c:pt idx="52">
                  <c:v>2.97878841016712</c:v>
                </c:pt>
                <c:pt idx="53">
                  <c:v>2.9343617979735868</c:v>
                </c:pt>
                <c:pt idx="54">
                  <c:v>2.8905977786195645</c:v>
                </c:pt>
                <c:pt idx="55">
                  <c:v>2.8474864699814946</c:v>
                </c:pt>
                <c:pt idx="56">
                  <c:v>2.8050181373210012</c:v>
                </c:pt>
                <c:pt idx="57">
                  <c:v>2.7425002803106793</c:v>
                </c:pt>
                <c:pt idx="58">
                  <c:v>2.7015977455827485</c:v>
                </c:pt>
                <c:pt idx="59">
                  <c:v>2.6613052444650895</c:v>
                </c:pt>
                <c:pt idx="60">
                  <c:v>2.6216136787194602</c:v>
                </c:pt>
                <c:pt idx="61">
                  <c:v>2.5825140858016815</c:v>
                </c:pt>
                <c:pt idx="62">
                  <c:v>2.5439976368378523</c:v>
                </c:pt>
                <c:pt idx="63">
                  <c:v>2.506055634630747</c:v>
                </c:pt>
                <c:pt idx="64">
                  <c:v>2.4502010126084488</c:v>
                </c:pt>
                <c:pt idx="65">
                  <c:v>2.4136579235418272</c:v>
                </c:pt>
                <c:pt idx="66">
                  <c:v>2.3776598499052288</c:v>
                </c:pt>
                <c:pt idx="67">
                  <c:v>2.3421986631625464</c:v>
                </c:pt>
                <c:pt idx="68">
                  <c:v>2.3072663560092845</c:v>
                </c:pt>
                <c:pt idx="69">
                  <c:v>2.2728550405644725</c:v>
                </c:pt>
                <c:pt idx="70">
                  <c:v>2.2389569465895431</c:v>
                </c:pt>
                <c:pt idx="71">
                  <c:v>2.2055644197337774</c:v>
                </c:pt>
                <c:pt idx="72">
                  <c:v>2.1564071044261262</c:v>
                </c:pt>
                <c:pt idx="73">
                  <c:v>2.1242457525715492</c:v>
                </c:pt>
                <c:pt idx="74">
                  <c:v>2.0925640655033626</c:v>
                </c:pt>
                <c:pt idx="75">
                  <c:v>2.0613548893460583</c:v>
                </c:pt>
                <c:pt idx="76">
                  <c:v>2.0306111769193396</c:v>
                </c:pt>
                <c:pt idx="77">
                  <c:v>2.000325986146831</c:v>
                </c:pt>
                <c:pt idx="78">
                  <c:v>1.9704924784885256</c:v>
                </c:pt>
                <c:pt idx="79">
                  <c:v>1.9265744141555383</c:v>
                </c:pt>
                <c:pt idx="80">
                  <c:v>1.8978408612561335</c:v>
                </c:pt>
                <c:pt idx="81">
                  <c:v>1.8695358498426717</c:v>
                </c:pt>
                <c:pt idx="82">
                  <c:v>1.8416529885090571</c:v>
                </c:pt>
                <c:pt idx="83">
                  <c:v>1.8141859811726875</c:v>
                </c:pt>
                <c:pt idx="84">
                  <c:v>1.7871286256527696</c:v>
                </c:pt>
                <c:pt idx="85">
                  <c:v>1.7604748122698364</c:v>
                </c:pt>
                <c:pt idx="86">
                  <c:v>1.7342185224661553</c:v>
                </c:pt>
                <c:pt idx="87">
                  <c:v>1.6955664994472452</c:v>
                </c:pt>
                <c:pt idx="88">
                  <c:v>1.6702782731797536</c:v>
                </c:pt>
                <c:pt idx="89">
                  <c:v>1.6453672036843279</c:v>
                </c:pt>
                <c:pt idx="90">
                  <c:v>1.6208276659230876</c:v>
                </c:pt>
                <c:pt idx="91">
                  <c:v>1.5966541187517813</c:v>
                </c:pt>
                <c:pt idx="92">
                  <c:v>1.5728411036685743</c:v>
                </c:pt>
                <c:pt idx="93">
                  <c:v>1.5493832435814883</c:v>
                </c:pt>
                <c:pt idx="94">
                  <c:v>1.5148508037417492</c:v>
                </c:pt>
                <c:pt idx="95">
                  <c:v>1.4922578297127138</c:v>
                </c:pt>
                <c:pt idx="96">
                  <c:v>1.4700018145935698</c:v>
                </c:pt>
                <c:pt idx="97">
                  <c:v>1.4480777328703316</c:v>
                </c:pt>
                <c:pt idx="98">
                  <c:v>1.4264806339811522</c:v>
                </c:pt>
                <c:pt idx="99">
                  <c:v>1.4052056411984621</c:v>
                </c:pt>
                <c:pt idx="100">
                  <c:v>1.3842479505277823</c:v>
                </c:pt>
                <c:pt idx="101">
                  <c:v>1.3636028296229574</c:v>
                </c:pt>
                <c:pt idx="102">
                  <c:v>1.3332110380024376</c:v>
                </c:pt>
                <c:pt idx="103">
                  <c:v>1.3133270980907239</c:v>
                </c:pt>
                <c:pt idx="104">
                  <c:v>1.2937397136793343</c:v>
                </c:pt>
                <c:pt idx="105">
                  <c:v>1.2744444618437802</c:v>
                </c:pt>
                <c:pt idx="106">
                  <c:v>1.2554369856244969</c:v>
                </c:pt>
                <c:pt idx="107">
                  <c:v>1.2367129930430203</c:v>
                </c:pt>
                <c:pt idx="108">
                  <c:v>1.2182682561328404</c:v>
                </c:pt>
                <c:pt idx="109">
                  <c:v>1.1911156614227507</c:v>
                </c:pt>
                <c:pt idx="110">
                  <c:v>1.1733509778396345</c:v>
                </c:pt>
                <c:pt idx="111">
                  <c:v>1.1558512424836547</c:v>
                </c:pt>
                <c:pt idx="112">
                  <c:v>1.1386125038314006</c:v>
                </c:pt>
                <c:pt idx="113">
                  <c:v>1.1216308692937573</c:v>
                </c:pt>
                <c:pt idx="114">
                  <c:v>1.1049025043369411</c:v>
                </c:pt>
                <c:pt idx="115">
                  <c:v>1.0884236316166438</c:v>
                </c:pt>
                <c:pt idx="116">
                  <c:v>1.0721905301250889</c:v>
                </c:pt>
                <c:pt idx="117">
                  <c:v>1.0482936956061504</c:v>
                </c:pt>
                <c:pt idx="118">
                  <c:v>1.0326591049381257</c:v>
                </c:pt>
                <c:pt idx="119">
                  <c:v>1.0172576936036986</c:v>
                </c:pt>
                <c:pt idx="120">
                  <c:v>1.0020859838909957</c:v>
                </c:pt>
                <c:pt idx="121">
                  <c:v>0.98714054995585998</c:v>
                </c:pt>
                <c:pt idx="122">
                  <c:v>0.97241801704828112</c:v>
                </c:pt>
                <c:pt idx="123">
                  <c:v>0.9579150607503597</c:v>
                </c:pt>
                <c:pt idx="124">
                  <c:v>0.93656518211705408</c:v>
                </c:pt>
                <c:pt idx="125">
                  <c:v>0.92259694657609959</c:v>
                </c:pt>
                <c:pt idx="126">
                  <c:v>0.90883703781031555</c:v>
                </c:pt>
                <c:pt idx="127">
                  <c:v>0.89528234876690893</c:v>
                </c:pt>
                <c:pt idx="128">
                  <c:v>0.88192981873267551</c:v>
                </c:pt>
                <c:pt idx="129">
                  <c:v>0.86877643264287585</c:v>
                </c:pt>
                <c:pt idx="130">
                  <c:v>0.85581922040041869</c:v>
                </c:pt>
                <c:pt idx="131">
                  <c:v>0.84305525620520128</c:v>
                </c:pt>
                <c:pt idx="132">
                  <c:v>0.82426535703913917</c:v>
                </c:pt>
                <c:pt idx="133">
                  <c:v>0.81197199735076619</c:v>
                </c:pt>
                <c:pt idx="134">
                  <c:v>0.79986198479828441</c:v>
                </c:pt>
                <c:pt idx="135">
                  <c:v>0.78793258488330686</c:v>
                </c:pt>
                <c:pt idx="136">
                  <c:v>0.77618110389063877</c:v>
                </c:pt>
                <c:pt idx="137">
                  <c:v>0.76460488828002326</c:v>
                </c:pt>
                <c:pt idx="138">
                  <c:v>0.75320132408695895</c:v>
                </c:pt>
                <c:pt idx="139">
                  <c:v>0.73641407695556349</c:v>
                </c:pt>
                <c:pt idx="140">
                  <c:v>0.72543095962534421</c:v>
                </c:pt>
                <c:pt idx="141">
                  <c:v>0.7146116480534126</c:v>
                </c:pt>
                <c:pt idx="142">
                  <c:v>0.70395369918779649</c:v>
                </c:pt>
                <c:pt idx="143">
                  <c:v>0.69345470641299078</c:v>
                </c:pt>
                <c:pt idx="144">
                  <c:v>0.68311229900653048</c:v>
                </c:pt>
                <c:pt idx="145">
                  <c:v>0.67292414160367131</c:v>
                </c:pt>
                <c:pt idx="146">
                  <c:v>0.66288793367005183</c:v>
                </c:pt>
                <c:pt idx="147">
                  <c:v>0.64811357891645538</c:v>
                </c:pt>
                <c:pt idx="148">
                  <c:v>0.63844740372603026</c:v>
                </c:pt>
                <c:pt idx="149">
                  <c:v>0.62892539299358174</c:v>
                </c:pt>
                <c:pt idx="150">
                  <c:v>0.61954539660383345</c:v>
                </c:pt>
                <c:pt idx="151">
                  <c:v>0.61030529650902232</c:v>
                </c:pt>
                <c:pt idx="152">
                  <c:v>0.60120300625063372</c:v>
                </c:pt>
                <c:pt idx="153">
                  <c:v>0.59223647048826844</c:v>
                </c:pt>
                <c:pt idx="154">
                  <c:v>0.57903678579259454</c:v>
                </c:pt>
                <c:pt idx="155">
                  <c:v>0.57040084419956449</c:v>
                </c:pt>
                <c:pt idx="156">
                  <c:v>0.56189370182798004</c:v>
                </c:pt>
                <c:pt idx="157">
                  <c:v>0.55351343772466299</c:v>
                </c:pt>
                <c:pt idx="158">
                  <c:v>0.54525815958615176</c:v>
                </c:pt>
                <c:pt idx="159">
                  <c:v>0.5371260033314097</c:v>
                </c:pt>
                <c:pt idx="160">
                  <c:v>0.5291151326809066</c:v>
                </c:pt>
                <c:pt idx="161">
                  <c:v>0.52122373874197769</c:v>
                </c:pt>
                <c:pt idx="162">
                  <c:v>0.50960677600811888</c:v>
                </c:pt>
                <c:pt idx="163">
                  <c:v>0.5020063359998137</c:v>
                </c:pt>
                <c:pt idx="164">
                  <c:v>0.49451925140795833</c:v>
                </c:pt>
                <c:pt idx="165">
                  <c:v>0.48714383161326896</c:v>
                </c:pt>
                <c:pt idx="166">
                  <c:v>0.47987841121090458</c:v>
                </c:pt>
                <c:pt idx="167">
                  <c:v>0.47272134963440954</c:v>
                </c:pt>
                <c:pt idx="168">
                  <c:v>0.46567103078526617</c:v>
                </c:pt>
                <c:pt idx="169">
                  <c:v>0.45529221913726475</c:v>
                </c:pt>
                <c:pt idx="170">
                  <c:v>0.44850184396818399</c:v>
                </c:pt>
                <c:pt idx="171">
                  <c:v>0.44181274264697218</c:v>
                </c:pt>
                <c:pt idx="172">
                  <c:v>0.43522340474276144</c:v>
                </c:pt>
                <c:pt idx="173">
                  <c:v>0.42873234235173679</c:v>
                </c:pt>
                <c:pt idx="174">
                  <c:v>0.42233808976116177</c:v>
                </c:pt>
                <c:pt idx="175">
                  <c:v>0.41603920311841291</c:v>
                </c:pt>
                <c:pt idx="176">
                  <c:v>0.40983426010495094</c:v>
                </c:pt>
                <c:pt idx="177">
                  <c:v>0.40069993069357562</c:v>
                </c:pt>
                <c:pt idx="178">
                  <c:v>0.39472376254207531</c:v>
                </c:pt>
                <c:pt idx="179">
                  <c:v>0.38883672489207805</c:v>
                </c:pt>
                <c:pt idx="180">
                  <c:v>0.38303748842250468</c:v>
                </c:pt>
                <c:pt idx="181">
                  <c:v>0.37732474363819923</c:v>
                </c:pt>
                <c:pt idx="182">
                  <c:v>0.37169720057423983</c:v>
                </c:pt>
                <c:pt idx="183">
                  <c:v>0.36615358850465768</c:v>
                </c:pt>
                <c:pt idx="184">
                  <c:v>0.35799280787176913</c:v>
                </c:pt>
                <c:pt idx="185">
                  <c:v>0.35265358754007031</c:v>
                </c:pt>
                <c:pt idx="186">
                  <c:v>0.34739399806442101</c:v>
                </c:pt>
                <c:pt idx="187">
                  <c:v>0.34221285180452171</c:v>
                </c:pt>
                <c:pt idx="188">
                  <c:v>0.3371089788329234</c:v>
                </c:pt>
                <c:pt idx="189">
                  <c:v>0.33208122667085277</c:v>
                </c:pt>
                <c:pt idx="190">
                  <c:v>0.32712846002797774</c:v>
                </c:pt>
                <c:pt idx="191">
                  <c:v>0.32224956054605197</c:v>
                </c:pt>
                <c:pt idx="192">
                  <c:v>0.31506730682732986</c:v>
                </c:pt>
                <c:pt idx="193">
                  <c:v>0.31036829127875859</c:v>
                </c:pt>
                <c:pt idx="194">
                  <c:v>0.30573935836538085</c:v>
                </c:pt>
                <c:pt idx="195">
                  <c:v>0.30117946285214547</c:v>
                </c:pt>
                <c:pt idx="196">
                  <c:v>0.296687575092975</c:v>
                </c:pt>
                <c:pt idx="197">
                  <c:v>0.29226268079826534</c:v>
                </c:pt>
                <c:pt idx="198">
                  <c:v>0.28790378080585594</c:v>
                </c:pt>
                <c:pt idx="199">
                  <c:v>0.28148702108452955</c:v>
                </c:pt>
                <c:pt idx="200">
                  <c:v>0.27728883276052785</c:v>
                </c:pt>
                <c:pt idx="201">
                  <c:v>0.27315325757277603</c:v>
                </c:pt>
                <c:pt idx="202">
                  <c:v>0.2690793616887428</c:v>
                </c:pt>
                <c:pt idx="203">
                  <c:v>0.26506622520337603</c:v>
                </c:pt>
                <c:pt idx="204">
                  <c:v>0.26111294193138518</c:v>
                </c:pt>
                <c:pt idx="205">
                  <c:v>0.25721861920261918</c:v>
                </c:pt>
                <c:pt idx="206">
                  <c:v>0.25338237766049854</c:v>
                </c:pt>
                <c:pt idx="207">
                  <c:v>0.24773502620677723</c:v>
                </c:pt>
                <c:pt idx="208">
                  <c:v>0.24404022603282793</c:v>
                </c:pt>
                <c:pt idx="209">
                  <c:v>0.24040053130171601</c:v>
                </c:pt>
                <c:pt idx="210">
                  <c:v>0.23681512015307335</c:v>
                </c:pt>
                <c:pt idx="211">
                  <c:v>0.23328318298402312</c:v>
                </c:pt>
                <c:pt idx="212">
                  <c:v>0.22980392226636692</c:v>
                </c:pt>
                <c:pt idx="213">
                  <c:v>0.2263765523664994</c:v>
                </c:pt>
                <c:pt idx="214">
                  <c:v>0.22133110301876174</c:v>
                </c:pt>
                <c:pt idx="215">
                  <c:v>0.2180300994810081</c:v>
                </c:pt>
                <c:pt idx="216">
                  <c:v>0.21477832817590317</c:v>
                </c:pt>
                <c:pt idx="217">
                  <c:v>0.21157505483803266</c:v>
                </c:pt>
                <c:pt idx="218">
                  <c:v>0.20841955615305305</c:v>
                </c:pt>
                <c:pt idx="219">
                  <c:v>0.20531111959436496</c:v>
                </c:pt>
                <c:pt idx="220">
                  <c:v>0.20224904326222037</c:v>
                </c:pt>
                <c:pt idx="221">
                  <c:v>0.19923263572523137</c:v>
                </c:pt>
                <c:pt idx="222">
                  <c:v>0.19479216624436183</c:v>
                </c:pt>
                <c:pt idx="223">
                  <c:v>0.19188697297902654</c:v>
                </c:pt>
                <c:pt idx="224">
                  <c:v>0.18902510870413086</c:v>
                </c:pt>
                <c:pt idx="225">
                  <c:v>0.18620592719712092</c:v>
                </c:pt>
                <c:pt idx="226">
                  <c:v>0.18342879187341402</c:v>
                </c:pt>
                <c:pt idx="227">
                  <c:v>0.18069307564265594</c:v>
                </c:pt>
                <c:pt idx="228">
                  <c:v>0.17799816076712005</c:v>
                </c:pt>
                <c:pt idx="229">
                  <c:v>0.17403096233268603</c:v>
                </c:pt>
                <c:pt idx="230">
                  <c:v>0.171435408366237</c:v>
                </c:pt>
                <c:pt idx="231">
                  <c:v>0.16887856532974238</c:v>
                </c:pt>
              </c:numCache>
            </c:numRef>
          </c:yVal>
          <c:smooth val="1"/>
          <c:extLst>
            <c:ext xmlns:c16="http://schemas.microsoft.com/office/drawing/2014/chart" uri="{C3380CC4-5D6E-409C-BE32-E72D297353CC}">
              <c16:uniqueId val="{00000000-243E-4C4C-82CA-06D5916BC3D9}"/>
            </c:ext>
          </c:extLst>
        </c:ser>
        <c:ser>
          <c:idx val="1"/>
          <c:order val="1"/>
          <c:tx>
            <c:v>Modeled Speed</c:v>
          </c:tx>
          <c:marker>
            <c:symbol val="none"/>
          </c:marker>
          <c:xVal>
            <c:numRef>
              <c:f>'From speed-time curves'!$A$2:$A$275</c:f>
              <c:numCache>
                <c:formatCode>General</c:formatCode>
                <c:ptCount val="274"/>
                <c:pt idx="0">
                  <c:v>0</c:v>
                </c:pt>
                <c:pt idx="1">
                  <c:v>0.02</c:v>
                </c:pt>
                <c:pt idx="2">
                  <c:v>0.04</c:v>
                </c:pt>
                <c:pt idx="3">
                  <c:v>0.06</c:v>
                </c:pt>
                <c:pt idx="4">
                  <c:v>0.09</c:v>
                </c:pt>
                <c:pt idx="5">
                  <c:v>0.11</c:v>
                </c:pt>
                <c:pt idx="6">
                  <c:v>0.13</c:v>
                </c:pt>
                <c:pt idx="7">
                  <c:v>0.15</c:v>
                </c:pt>
                <c:pt idx="8">
                  <c:v>0.17</c:v>
                </c:pt>
                <c:pt idx="9">
                  <c:v>0.19</c:v>
                </c:pt>
                <c:pt idx="10">
                  <c:v>0.21</c:v>
                </c:pt>
                <c:pt idx="11">
                  <c:v>0.23</c:v>
                </c:pt>
                <c:pt idx="12">
                  <c:v>0.26</c:v>
                </c:pt>
                <c:pt idx="13">
                  <c:v>0.28000000000000003</c:v>
                </c:pt>
                <c:pt idx="14">
                  <c:v>0.3</c:v>
                </c:pt>
                <c:pt idx="15">
                  <c:v>0.32</c:v>
                </c:pt>
                <c:pt idx="16">
                  <c:v>0.34</c:v>
                </c:pt>
                <c:pt idx="17">
                  <c:v>0.36</c:v>
                </c:pt>
                <c:pt idx="18">
                  <c:v>0.38</c:v>
                </c:pt>
                <c:pt idx="19">
                  <c:v>0.41</c:v>
                </c:pt>
                <c:pt idx="20">
                  <c:v>0.43</c:v>
                </c:pt>
                <c:pt idx="21">
                  <c:v>0.45</c:v>
                </c:pt>
                <c:pt idx="22">
                  <c:v>0.47</c:v>
                </c:pt>
                <c:pt idx="23">
                  <c:v>0.49</c:v>
                </c:pt>
                <c:pt idx="24">
                  <c:v>0.51</c:v>
                </c:pt>
                <c:pt idx="25">
                  <c:v>0.53</c:v>
                </c:pt>
                <c:pt idx="26">
                  <c:v>0.55000000000000004</c:v>
                </c:pt>
                <c:pt idx="27">
                  <c:v>0.57999999999999996</c:v>
                </c:pt>
                <c:pt idx="28">
                  <c:v>0.6</c:v>
                </c:pt>
                <c:pt idx="29">
                  <c:v>0.62</c:v>
                </c:pt>
                <c:pt idx="30">
                  <c:v>0.64</c:v>
                </c:pt>
                <c:pt idx="31">
                  <c:v>0.66</c:v>
                </c:pt>
                <c:pt idx="32">
                  <c:v>0.68</c:v>
                </c:pt>
                <c:pt idx="33">
                  <c:v>0.7</c:v>
                </c:pt>
                <c:pt idx="34">
                  <c:v>0.73</c:v>
                </c:pt>
                <c:pt idx="35">
                  <c:v>0.75</c:v>
                </c:pt>
                <c:pt idx="36">
                  <c:v>0.77</c:v>
                </c:pt>
                <c:pt idx="37">
                  <c:v>0.79</c:v>
                </c:pt>
                <c:pt idx="38">
                  <c:v>0.81</c:v>
                </c:pt>
                <c:pt idx="39">
                  <c:v>0.83</c:v>
                </c:pt>
                <c:pt idx="40">
                  <c:v>0.85</c:v>
                </c:pt>
                <c:pt idx="41">
                  <c:v>0.87</c:v>
                </c:pt>
                <c:pt idx="42">
                  <c:v>0.9</c:v>
                </c:pt>
                <c:pt idx="43">
                  <c:v>0.92</c:v>
                </c:pt>
                <c:pt idx="44">
                  <c:v>0.94</c:v>
                </c:pt>
                <c:pt idx="45">
                  <c:v>0.96</c:v>
                </c:pt>
                <c:pt idx="46">
                  <c:v>0.98</c:v>
                </c:pt>
                <c:pt idx="47">
                  <c:v>1</c:v>
                </c:pt>
                <c:pt idx="48">
                  <c:v>1.02</c:v>
                </c:pt>
                <c:pt idx="49">
                  <c:v>1.05</c:v>
                </c:pt>
                <c:pt idx="50">
                  <c:v>1.07</c:v>
                </c:pt>
                <c:pt idx="51">
                  <c:v>1.0900000000000001</c:v>
                </c:pt>
                <c:pt idx="52">
                  <c:v>1.1100000000000001</c:v>
                </c:pt>
                <c:pt idx="53">
                  <c:v>1.1299999999999999</c:v>
                </c:pt>
                <c:pt idx="54">
                  <c:v>1.1499999999999999</c:v>
                </c:pt>
                <c:pt idx="55">
                  <c:v>1.17</c:v>
                </c:pt>
                <c:pt idx="56">
                  <c:v>1.19</c:v>
                </c:pt>
                <c:pt idx="57">
                  <c:v>1.22</c:v>
                </c:pt>
                <c:pt idx="58">
                  <c:v>1.24</c:v>
                </c:pt>
                <c:pt idx="59">
                  <c:v>1.26</c:v>
                </c:pt>
                <c:pt idx="60">
                  <c:v>1.28</c:v>
                </c:pt>
                <c:pt idx="61">
                  <c:v>1.3</c:v>
                </c:pt>
                <c:pt idx="62">
                  <c:v>1.32</c:v>
                </c:pt>
                <c:pt idx="63">
                  <c:v>1.34</c:v>
                </c:pt>
                <c:pt idx="64">
                  <c:v>1.37</c:v>
                </c:pt>
                <c:pt idx="65">
                  <c:v>1.39</c:v>
                </c:pt>
                <c:pt idx="66">
                  <c:v>1.41</c:v>
                </c:pt>
                <c:pt idx="67">
                  <c:v>1.43</c:v>
                </c:pt>
                <c:pt idx="68">
                  <c:v>1.45</c:v>
                </c:pt>
                <c:pt idx="69">
                  <c:v>1.47</c:v>
                </c:pt>
                <c:pt idx="70">
                  <c:v>1.49</c:v>
                </c:pt>
                <c:pt idx="71">
                  <c:v>1.51</c:v>
                </c:pt>
                <c:pt idx="72">
                  <c:v>1.54</c:v>
                </c:pt>
                <c:pt idx="73">
                  <c:v>1.56</c:v>
                </c:pt>
                <c:pt idx="74">
                  <c:v>1.58</c:v>
                </c:pt>
                <c:pt idx="75">
                  <c:v>1.6</c:v>
                </c:pt>
                <c:pt idx="76">
                  <c:v>1.62</c:v>
                </c:pt>
                <c:pt idx="77">
                  <c:v>1.64</c:v>
                </c:pt>
                <c:pt idx="78">
                  <c:v>1.66</c:v>
                </c:pt>
                <c:pt idx="79">
                  <c:v>1.69</c:v>
                </c:pt>
                <c:pt idx="80">
                  <c:v>1.71</c:v>
                </c:pt>
                <c:pt idx="81">
                  <c:v>1.73</c:v>
                </c:pt>
                <c:pt idx="82">
                  <c:v>1.75</c:v>
                </c:pt>
                <c:pt idx="83">
                  <c:v>1.77</c:v>
                </c:pt>
                <c:pt idx="84">
                  <c:v>1.79</c:v>
                </c:pt>
                <c:pt idx="85">
                  <c:v>1.81</c:v>
                </c:pt>
                <c:pt idx="86">
                  <c:v>1.83</c:v>
                </c:pt>
                <c:pt idx="87">
                  <c:v>1.86</c:v>
                </c:pt>
                <c:pt idx="88">
                  <c:v>1.88</c:v>
                </c:pt>
                <c:pt idx="89">
                  <c:v>1.9</c:v>
                </c:pt>
                <c:pt idx="90">
                  <c:v>1.92</c:v>
                </c:pt>
                <c:pt idx="91">
                  <c:v>1.94</c:v>
                </c:pt>
                <c:pt idx="92">
                  <c:v>1.96</c:v>
                </c:pt>
                <c:pt idx="93">
                  <c:v>1.98</c:v>
                </c:pt>
                <c:pt idx="94">
                  <c:v>2.0099999999999998</c:v>
                </c:pt>
                <c:pt idx="95">
                  <c:v>2.0299999999999998</c:v>
                </c:pt>
                <c:pt idx="96">
                  <c:v>2.0499999999999998</c:v>
                </c:pt>
                <c:pt idx="97">
                  <c:v>2.0699999999999998</c:v>
                </c:pt>
                <c:pt idx="98">
                  <c:v>2.09</c:v>
                </c:pt>
                <c:pt idx="99">
                  <c:v>2.11</c:v>
                </c:pt>
                <c:pt idx="100">
                  <c:v>2.13</c:v>
                </c:pt>
                <c:pt idx="101">
                  <c:v>2.15</c:v>
                </c:pt>
                <c:pt idx="102">
                  <c:v>2.1800000000000002</c:v>
                </c:pt>
                <c:pt idx="103">
                  <c:v>2.2000000000000002</c:v>
                </c:pt>
                <c:pt idx="104">
                  <c:v>2.2200000000000002</c:v>
                </c:pt>
                <c:pt idx="105">
                  <c:v>2.2400000000000002</c:v>
                </c:pt>
                <c:pt idx="106">
                  <c:v>2.2599999999999998</c:v>
                </c:pt>
                <c:pt idx="107">
                  <c:v>2.2799999999999998</c:v>
                </c:pt>
                <c:pt idx="108">
                  <c:v>2.2999999999999998</c:v>
                </c:pt>
                <c:pt idx="109">
                  <c:v>2.33</c:v>
                </c:pt>
                <c:pt idx="110">
                  <c:v>2.35</c:v>
                </c:pt>
                <c:pt idx="111">
                  <c:v>2.37</c:v>
                </c:pt>
                <c:pt idx="112">
                  <c:v>2.39</c:v>
                </c:pt>
                <c:pt idx="113">
                  <c:v>2.41</c:v>
                </c:pt>
                <c:pt idx="114">
                  <c:v>2.4300000000000002</c:v>
                </c:pt>
                <c:pt idx="115">
                  <c:v>2.4500000000000002</c:v>
                </c:pt>
                <c:pt idx="116">
                  <c:v>2.4700000000000002</c:v>
                </c:pt>
                <c:pt idx="117">
                  <c:v>2.5</c:v>
                </c:pt>
                <c:pt idx="118">
                  <c:v>2.52</c:v>
                </c:pt>
                <c:pt idx="119">
                  <c:v>2.54</c:v>
                </c:pt>
                <c:pt idx="120">
                  <c:v>2.56</c:v>
                </c:pt>
                <c:pt idx="121">
                  <c:v>2.58</c:v>
                </c:pt>
                <c:pt idx="122">
                  <c:v>2.6</c:v>
                </c:pt>
                <c:pt idx="123">
                  <c:v>2.62</c:v>
                </c:pt>
                <c:pt idx="124">
                  <c:v>2.65</c:v>
                </c:pt>
                <c:pt idx="125">
                  <c:v>2.67</c:v>
                </c:pt>
                <c:pt idx="126">
                  <c:v>2.69</c:v>
                </c:pt>
                <c:pt idx="127">
                  <c:v>2.71</c:v>
                </c:pt>
                <c:pt idx="128">
                  <c:v>2.73</c:v>
                </c:pt>
                <c:pt idx="129">
                  <c:v>2.75</c:v>
                </c:pt>
                <c:pt idx="130">
                  <c:v>2.77</c:v>
                </c:pt>
                <c:pt idx="131">
                  <c:v>2.79</c:v>
                </c:pt>
                <c:pt idx="132">
                  <c:v>2.82</c:v>
                </c:pt>
                <c:pt idx="133">
                  <c:v>2.84</c:v>
                </c:pt>
                <c:pt idx="134">
                  <c:v>2.86</c:v>
                </c:pt>
                <c:pt idx="135">
                  <c:v>2.88</c:v>
                </c:pt>
                <c:pt idx="136">
                  <c:v>2.9</c:v>
                </c:pt>
                <c:pt idx="137">
                  <c:v>2.92</c:v>
                </c:pt>
                <c:pt idx="138">
                  <c:v>2.94</c:v>
                </c:pt>
                <c:pt idx="139">
                  <c:v>2.97</c:v>
                </c:pt>
                <c:pt idx="140">
                  <c:v>2.99</c:v>
                </c:pt>
                <c:pt idx="141">
                  <c:v>3.01</c:v>
                </c:pt>
                <c:pt idx="142">
                  <c:v>3.03</c:v>
                </c:pt>
                <c:pt idx="143">
                  <c:v>3.05</c:v>
                </c:pt>
                <c:pt idx="144">
                  <c:v>3.07</c:v>
                </c:pt>
                <c:pt idx="145">
                  <c:v>3.09</c:v>
                </c:pt>
                <c:pt idx="146">
                  <c:v>3.11</c:v>
                </c:pt>
                <c:pt idx="147">
                  <c:v>3.14</c:v>
                </c:pt>
                <c:pt idx="148">
                  <c:v>3.16</c:v>
                </c:pt>
                <c:pt idx="149">
                  <c:v>3.18</c:v>
                </c:pt>
                <c:pt idx="150">
                  <c:v>3.2</c:v>
                </c:pt>
                <c:pt idx="151">
                  <c:v>3.22</c:v>
                </c:pt>
                <c:pt idx="152">
                  <c:v>3.24</c:v>
                </c:pt>
                <c:pt idx="153">
                  <c:v>3.26</c:v>
                </c:pt>
                <c:pt idx="154">
                  <c:v>3.29</c:v>
                </c:pt>
                <c:pt idx="155">
                  <c:v>3.31</c:v>
                </c:pt>
                <c:pt idx="156">
                  <c:v>3.33</c:v>
                </c:pt>
                <c:pt idx="157">
                  <c:v>3.35</c:v>
                </c:pt>
                <c:pt idx="158">
                  <c:v>3.37</c:v>
                </c:pt>
                <c:pt idx="159">
                  <c:v>3.39</c:v>
                </c:pt>
                <c:pt idx="160">
                  <c:v>3.41</c:v>
                </c:pt>
                <c:pt idx="161">
                  <c:v>3.43</c:v>
                </c:pt>
                <c:pt idx="162">
                  <c:v>3.46</c:v>
                </c:pt>
                <c:pt idx="163">
                  <c:v>3.48</c:v>
                </c:pt>
                <c:pt idx="164">
                  <c:v>3.5</c:v>
                </c:pt>
                <c:pt idx="165">
                  <c:v>3.52</c:v>
                </c:pt>
                <c:pt idx="166">
                  <c:v>3.54</c:v>
                </c:pt>
                <c:pt idx="167">
                  <c:v>3.56</c:v>
                </c:pt>
                <c:pt idx="168">
                  <c:v>3.58</c:v>
                </c:pt>
                <c:pt idx="169">
                  <c:v>3.61</c:v>
                </c:pt>
                <c:pt idx="170">
                  <c:v>3.63</c:v>
                </c:pt>
                <c:pt idx="171">
                  <c:v>3.65</c:v>
                </c:pt>
                <c:pt idx="172">
                  <c:v>3.67</c:v>
                </c:pt>
                <c:pt idx="173">
                  <c:v>3.69</c:v>
                </c:pt>
                <c:pt idx="174">
                  <c:v>3.71</c:v>
                </c:pt>
                <c:pt idx="175">
                  <c:v>3.73</c:v>
                </c:pt>
                <c:pt idx="176">
                  <c:v>3.75</c:v>
                </c:pt>
                <c:pt idx="177">
                  <c:v>3.78</c:v>
                </c:pt>
                <c:pt idx="178">
                  <c:v>3.8</c:v>
                </c:pt>
                <c:pt idx="179">
                  <c:v>3.82</c:v>
                </c:pt>
                <c:pt idx="180">
                  <c:v>3.84</c:v>
                </c:pt>
                <c:pt idx="181">
                  <c:v>3.86</c:v>
                </c:pt>
                <c:pt idx="182">
                  <c:v>3.88</c:v>
                </c:pt>
                <c:pt idx="183">
                  <c:v>3.9</c:v>
                </c:pt>
                <c:pt idx="184">
                  <c:v>3.93</c:v>
                </c:pt>
                <c:pt idx="185">
                  <c:v>3.95</c:v>
                </c:pt>
                <c:pt idx="186">
                  <c:v>3.97</c:v>
                </c:pt>
                <c:pt idx="187">
                  <c:v>3.99</c:v>
                </c:pt>
                <c:pt idx="188">
                  <c:v>4.01</c:v>
                </c:pt>
                <c:pt idx="189">
                  <c:v>4.03</c:v>
                </c:pt>
                <c:pt idx="190">
                  <c:v>4.05</c:v>
                </c:pt>
                <c:pt idx="191">
                  <c:v>4.07</c:v>
                </c:pt>
                <c:pt idx="192">
                  <c:v>4.0999999999999996</c:v>
                </c:pt>
                <c:pt idx="193">
                  <c:v>4.12</c:v>
                </c:pt>
                <c:pt idx="194">
                  <c:v>4.1399999999999997</c:v>
                </c:pt>
                <c:pt idx="195">
                  <c:v>4.16</c:v>
                </c:pt>
                <c:pt idx="196">
                  <c:v>4.18</c:v>
                </c:pt>
                <c:pt idx="197">
                  <c:v>4.2</c:v>
                </c:pt>
                <c:pt idx="198">
                  <c:v>4.22</c:v>
                </c:pt>
                <c:pt idx="199">
                  <c:v>4.25</c:v>
                </c:pt>
                <c:pt idx="200">
                  <c:v>4.2699999999999996</c:v>
                </c:pt>
                <c:pt idx="201">
                  <c:v>4.29</c:v>
                </c:pt>
                <c:pt idx="202">
                  <c:v>4.3099999999999996</c:v>
                </c:pt>
                <c:pt idx="203">
                  <c:v>4.33</c:v>
                </c:pt>
                <c:pt idx="204">
                  <c:v>4.3499999999999996</c:v>
                </c:pt>
                <c:pt idx="205">
                  <c:v>4.37</c:v>
                </c:pt>
                <c:pt idx="206">
                  <c:v>4.3899999999999997</c:v>
                </c:pt>
                <c:pt idx="207">
                  <c:v>4.42</c:v>
                </c:pt>
                <c:pt idx="208">
                  <c:v>4.4400000000000004</c:v>
                </c:pt>
                <c:pt idx="209">
                  <c:v>4.46</c:v>
                </c:pt>
                <c:pt idx="210">
                  <c:v>4.4800000000000004</c:v>
                </c:pt>
                <c:pt idx="211">
                  <c:v>4.5</c:v>
                </c:pt>
                <c:pt idx="212">
                  <c:v>4.5199999999999996</c:v>
                </c:pt>
                <c:pt idx="213">
                  <c:v>4.54</c:v>
                </c:pt>
                <c:pt idx="214">
                  <c:v>4.57</c:v>
                </c:pt>
                <c:pt idx="215">
                  <c:v>4.59</c:v>
                </c:pt>
                <c:pt idx="216">
                  <c:v>4.6100000000000003</c:v>
                </c:pt>
                <c:pt idx="217">
                  <c:v>4.63</c:v>
                </c:pt>
                <c:pt idx="218">
                  <c:v>4.6500000000000004</c:v>
                </c:pt>
                <c:pt idx="219">
                  <c:v>4.67</c:v>
                </c:pt>
                <c:pt idx="220">
                  <c:v>4.6900000000000004</c:v>
                </c:pt>
                <c:pt idx="221">
                  <c:v>4.71</c:v>
                </c:pt>
                <c:pt idx="222">
                  <c:v>4.74</c:v>
                </c:pt>
                <c:pt idx="223">
                  <c:v>4.76</c:v>
                </c:pt>
                <c:pt idx="224">
                  <c:v>4.78</c:v>
                </c:pt>
                <c:pt idx="225">
                  <c:v>4.8</c:v>
                </c:pt>
                <c:pt idx="226">
                  <c:v>4.82</c:v>
                </c:pt>
                <c:pt idx="227">
                  <c:v>4.84</c:v>
                </c:pt>
                <c:pt idx="228">
                  <c:v>4.8600000000000003</c:v>
                </c:pt>
                <c:pt idx="229">
                  <c:v>4.8899999999999997</c:v>
                </c:pt>
                <c:pt idx="230">
                  <c:v>4.91</c:v>
                </c:pt>
                <c:pt idx="231">
                  <c:v>4.93</c:v>
                </c:pt>
              </c:numCache>
            </c:numRef>
          </c:xVal>
          <c:yVal>
            <c:numRef>
              <c:f>'From speed-time curves'!$D$2:$D$275</c:f>
              <c:numCache>
                <c:formatCode>0.00</c:formatCode>
                <c:ptCount val="274"/>
                <c:pt idx="0">
                  <c:v>7.8002070647477634E-2</c:v>
                </c:pt>
                <c:pt idx="1">
                  <c:v>0.21414763138808079</c:v>
                </c:pt>
                <c:pt idx="2">
                  <c:v>0.34826267327469318</c:v>
                </c:pt>
                <c:pt idx="3">
                  <c:v>0.48037748012115267</c:v>
                </c:pt>
                <c:pt idx="4">
                  <c:v>0.6748643856797667</c:v>
                </c:pt>
                <c:pt idx="5">
                  <c:v>0.80210814912843453</c:v>
                </c:pt>
                <c:pt idx="6">
                  <c:v>0.92745415800229458</c:v>
                </c:pt>
                <c:pt idx="7">
                  <c:v>1.0509307160258559</c:v>
                </c:pt>
                <c:pt idx="8">
                  <c:v>1.1725657047927425</c:v>
                </c:pt>
                <c:pt idx="9">
                  <c:v>1.2923865900614862</c:v>
                </c:pt>
                <c:pt idx="10">
                  <c:v>1.4104204279574273</c:v>
                </c:pt>
                <c:pt idx="11">
                  <c:v>1.5266938710821201</c:v>
                </c:pt>
                <c:pt idx="12">
                  <c:v>1.6978606213635459</c:v>
                </c:pt>
                <c:pt idx="13">
                  <c:v>1.8098470886299665</c:v>
                </c:pt>
                <c:pt idx="14">
                  <c:v>1.9201633535633875</c:v>
                </c:pt>
                <c:pt idx="15">
                  <c:v>2.0288343261007102</c:v>
                </c:pt>
                <c:pt idx="16">
                  <c:v>2.1358845446639911</c:v>
                </c:pt>
                <c:pt idx="17">
                  <c:v>2.2413381817013351</c:v>
                </c:pt>
                <c:pt idx="18">
                  <c:v>2.3452190491451552</c:v>
                </c:pt>
                <c:pt idx="19">
                  <c:v>2.4981426232557609</c:v>
                </c:pt>
                <c:pt idx="20">
                  <c:v>2.5981934263366422</c:v>
                </c:pt>
                <c:pt idx="21">
                  <c:v>2.6967520394341888</c:v>
                </c:pt>
                <c:pt idx="22">
                  <c:v>2.7938407175516358</c:v>
                </c:pt>
                <c:pt idx="23">
                  <c:v>2.8894813837739166</c:v>
                </c:pt>
                <c:pt idx="24">
                  <c:v>2.983695634217995</c:v>
                </c:pt>
                <c:pt idx="25">
                  <c:v>3.0765047429093739</c:v>
                </c:pt>
                <c:pt idx="26">
                  <c:v>3.1679296665858696</c:v>
                </c:pt>
                <c:pt idx="27">
                  <c:v>3.3025167800306079</c:v>
                </c:pt>
                <c:pt idx="28">
                  <c:v>3.3905708872066831</c:v>
                </c:pt>
                <c:pt idx="29">
                  <c:v>3.4773117269958536</c:v>
                </c:pt>
                <c:pt idx="30">
                  <c:v>3.5627588858919808</c:v>
                </c:pt>
                <c:pt idx="31">
                  <c:v>3.6469316582696294</c:v>
                </c:pt>
                <c:pt idx="32">
                  <c:v>3.7298490507408322</c:v>
                </c:pt>
                <c:pt idx="33">
                  <c:v>3.8115297864468731</c:v>
                </c:pt>
                <c:pt idx="34">
                  <c:v>3.9317724292694982</c:v>
                </c:pt>
                <c:pt idx="35">
                  <c:v>4.0104416145075437</c:v>
                </c:pt>
                <c:pt idx="36">
                  <c:v>4.0879375021148396</c:v>
                </c:pt>
                <c:pt idx="37">
                  <c:v>4.1642775910311061</c:v>
                </c:pt>
                <c:pt idx="38">
                  <c:v>4.2394791192112278</c:v>
                </c:pt>
                <c:pt idx="39">
                  <c:v>4.3135590675176605</c:v>
                </c:pt>
                <c:pt idx="40">
                  <c:v>4.3865341635547974</c:v>
                </c:pt>
                <c:pt idx="41">
                  <c:v>4.4584208854461362</c:v>
                </c:pt>
                <c:pt idx="42">
                  <c:v>4.5642457087579364</c:v>
                </c:pt>
                <c:pt idx="43">
                  <c:v>4.6334819832814436</c:v>
                </c:pt>
                <c:pt idx="44">
                  <c:v>4.701685645650465</c:v>
                </c:pt>
                <c:pt idx="45">
                  <c:v>4.7688720965761018</c:v>
                </c:pt>
                <c:pt idx="46">
                  <c:v>4.8350565070782734</c:v>
                </c:pt>
                <c:pt idx="47">
                  <c:v>4.9002538219114138</c:v>
                </c:pt>
                <c:pt idx="48">
                  <c:v>4.9644787629390619</c:v>
                </c:pt>
                <c:pt idx="49">
                  <c:v>5.0590246381388653</c:v>
                </c:pt>
                <c:pt idx="50">
                  <c:v>5.1208816199465463</c:v>
                </c:pt>
                <c:pt idx="51">
                  <c:v>5.1818160467540615</c:v>
                </c:pt>
                <c:pt idx="52">
                  <c:v>5.241841677844576</c:v>
                </c:pt>
                <c:pt idx="53">
                  <c:v>5.3009720672908598</c:v>
                </c:pt>
                <c:pt idx="54">
                  <c:v>5.3592205670158677</c:v>
                </c:pt>
                <c:pt idx="55">
                  <c:v>5.4166003298076637</c:v>
                </c:pt>
                <c:pt idx="56">
                  <c:v>5.4731243122893822</c:v>
                </c:pt>
                <c:pt idx="57">
                  <c:v>5.5563335657040627</c:v>
                </c:pt>
                <c:pt idx="58">
                  <c:v>5.6107735215860641</c:v>
                </c:pt>
                <c:pt idx="59">
                  <c:v>5.6644015423874983</c:v>
                </c:pt>
                <c:pt idx="60">
                  <c:v>5.717229737570328</c:v>
                </c:pt>
                <c:pt idx="61">
                  <c:v>5.7692700359920916</c:v>
                </c:pt>
                <c:pt idx="62">
                  <c:v>5.8205341885994937</c:v>
                </c:pt>
                <c:pt idx="63">
                  <c:v>5.8710337710818266</c:v>
                </c:pt>
                <c:pt idx="64">
                  <c:v>5.9453744734105598</c:v>
                </c:pt>
                <c:pt idx="65">
                  <c:v>5.994012147574562</c:v>
                </c:pt>
                <c:pt idx="66">
                  <c:v>6.0419244237610856</c:v>
                </c:pt>
                <c:pt idx="67">
                  <c:v>6.0891221207897921</c:v>
                </c:pt>
                <c:pt idx="68">
                  <c:v>6.1356158961249792</c:v>
                </c:pt>
                <c:pt idx="69">
                  <c:v>6.181416248282078</c:v>
                </c:pt>
                <c:pt idx="70">
                  <c:v>6.2265335191982718</c:v>
                </c:pt>
                <c:pt idx="71">
                  <c:v>6.2709778965677518</c:v>
                </c:pt>
                <c:pt idx="72">
                  <c:v>6.3364046994401599</c:v>
                </c:pt>
                <c:pt idx="73">
                  <c:v>6.379210422550349</c:v>
                </c:pt>
                <c:pt idx="74">
                  <c:v>6.421377727284197</c:v>
                </c:pt>
                <c:pt idx="75">
                  <c:v>6.4629161352195137</c:v>
                </c:pt>
                <c:pt idx="76">
                  <c:v>6.5038350259262208</c:v>
                </c:pt>
                <c:pt idx="77">
                  <c:v>6.5441436390843082</c:v>
                </c:pt>
                <c:pt idx="78">
                  <c:v>6.5838510765701903</c:v>
                </c:pt>
                <c:pt idx="79">
                  <c:v>6.6423046051990191</c:v>
                </c:pt>
                <c:pt idx="80">
                  <c:v>6.6805480383403051</c:v>
                </c:pt>
                <c:pt idx="81">
                  <c:v>6.7182210965710016</c:v>
                </c:pt>
                <c:pt idx="82">
                  <c:v>6.7553322866466949</c:v>
                </c:pt>
                <c:pt idx="83">
                  <c:v>6.7918899884504782</c:v>
                </c:pt>
                <c:pt idx="84">
                  <c:v>6.8279024568851572</c:v>
                </c:pt>
                <c:pt idx="85">
                  <c:v>6.8633778237372542</c:v>
                </c:pt>
                <c:pt idx="86">
                  <c:v>6.8983240995131991</c:v>
                </c:pt>
                <c:pt idx="87">
                  <c:v>6.949768696819846</c:v>
                </c:pt>
                <c:pt idx="88">
                  <c:v>6.9834265112192115</c:v>
                </c:pt>
                <c:pt idx="89">
                  <c:v>7.0165823421065916</c:v>
                </c:pt>
                <c:pt idx="90">
                  <c:v>7.0492436762261699</c:v>
                </c:pt>
                <c:pt idx="91">
                  <c:v>7.0814178886624166</c:v>
                </c:pt>
                <c:pt idx="92">
                  <c:v>7.1131122445054054</c:v>
                </c:pt>
                <c:pt idx="93">
                  <c:v>7.1443339004913131</c:v>
                </c:pt>
                <c:pt idx="94">
                  <c:v>7.1902954653155469</c:v>
                </c:pt>
                <c:pt idx="95">
                  <c:v>7.2203659858239977</c:v>
                </c:pt>
                <c:pt idx="96">
                  <c:v>7.2499880248798805</c:v>
                </c:pt>
                <c:pt idx="97">
                  <c:v>7.2791682712803913</c:v>
                </c:pt>
                <c:pt idx="98">
                  <c:v>7.307913314063847</c:v>
                </c:pt>
                <c:pt idx="99">
                  <c:v>7.3362296439975179</c:v>
                </c:pt>
                <c:pt idx="100">
                  <c:v>7.3641236550432776</c:v>
                </c:pt>
                <c:pt idx="101">
                  <c:v>7.3916016458013853</c:v>
                </c:pt>
                <c:pt idx="102">
                  <c:v>7.432052141253596</c:v>
                </c:pt>
                <c:pt idx="103">
                  <c:v>7.4585170246344026</c:v>
                </c:pt>
                <c:pt idx="104">
                  <c:v>7.4845872021990134</c:v>
                </c:pt>
                <c:pt idx="105">
                  <c:v>7.5102685607174227</c:v>
                </c:pt>
                <c:pt idx="106">
                  <c:v>7.5355668991624327</c:v>
                </c:pt>
                <c:pt idx="107">
                  <c:v>7.5604879300190966</c:v>
                </c:pt>
                <c:pt idx="108">
                  <c:v>7.5850372805746167</c:v>
                </c:pt>
                <c:pt idx="109">
                  <c:v>7.6211765093028969</c:v>
                </c:pt>
                <c:pt idx="110">
                  <c:v>7.6448207307907685</c:v>
                </c:pt>
                <c:pt idx="111">
                  <c:v>7.668112314724703</c:v>
                </c:pt>
                <c:pt idx="112">
                  <c:v>7.6910565204550441</c:v>
                </c:pt>
                <c:pt idx="113">
                  <c:v>7.7136585288924886</c:v>
                </c:pt>
                <c:pt idx="114">
                  <c:v>7.735923443677958</c:v>
                </c:pt>
                <c:pt idx="115">
                  <c:v>7.7578562923350241</c:v>
                </c:pt>
                <c:pt idx="116">
                  <c:v>7.7794620274051498</c:v>
                </c:pt>
                <c:pt idx="117">
                  <c:v>7.8112679442165138</c:v>
                </c:pt>
                <c:pt idx="118">
                  <c:v>7.8320770806639723</c:v>
                </c:pt>
                <c:pt idx="119">
                  <c:v>7.8525758629312294</c:v>
                </c:pt>
                <c:pt idx="120">
                  <c:v>7.8727689197407393</c:v>
                </c:pt>
                <c:pt idx="121">
                  <c:v>7.8926608107806988</c:v>
                </c:pt>
                <c:pt idx="122">
                  <c:v>7.9122560277346405</c:v>
                </c:pt>
                <c:pt idx="123">
                  <c:v>7.9315589952956769</c:v>
                </c:pt>
                <c:pt idx="124">
                  <c:v>7.9599749958837664</c:v>
                </c:pt>
                <c:pt idx="125">
                  <c:v>7.9785662673454754</c:v>
                </c:pt>
                <c:pt idx="126">
                  <c:v>7.9968802625815254</c:v>
                </c:pt>
                <c:pt idx="127">
                  <c:v>8.0149211169790746</c:v>
                </c:pt>
                <c:pt idx="128">
                  <c:v>8.0326929042487851</c:v>
                </c:pt>
                <c:pt idx="129">
                  <c:v>8.0501996373446847</c:v>
                </c:pt>
                <c:pt idx="130">
                  <c:v>8.0674452693703049</c:v>
                </c:pt>
                <c:pt idx="131">
                  <c:v>8.0844336944713202</c:v>
                </c:pt>
                <c:pt idx="132">
                  <c:v>8.109442444868618</c:v>
                </c:pt>
                <c:pt idx="133">
                  <c:v>8.1258045105334542</c:v>
                </c:pt>
                <c:pt idx="134">
                  <c:v>8.1419225470676881</c:v>
                </c:pt>
                <c:pt idx="135">
                  <c:v>8.157800194000572</c:v>
                </c:pt>
                <c:pt idx="136">
                  <c:v>8.1734410365802432</c:v>
                </c:pt>
                <c:pt idx="137">
                  <c:v>8.1888486065832833</c:v>
                </c:pt>
                <c:pt idx="138">
                  <c:v>8.2040263831122306</c:v>
                </c:pt>
                <c:pt idx="139">
                  <c:v>8.2263696681749359</c:v>
                </c:pt>
                <c:pt idx="140">
                  <c:v>8.2409878434758355</c:v>
                </c:pt>
                <c:pt idx="141">
                  <c:v>8.2553879985901197</c:v>
                </c:pt>
                <c:pt idx="142">
                  <c:v>8.2695733851412498</c:v>
                </c:pt>
                <c:pt idx="143">
                  <c:v>8.2835472062569266</c:v>
                </c:pt>
                <c:pt idx="144">
                  <c:v>8.2973126172923699</c:v>
                </c:pt>
                <c:pt idx="145">
                  <c:v>8.3108727265428062</c:v>
                </c:pt>
                <c:pt idx="146">
                  <c:v>8.3242305959453518</c:v>
                </c:pt>
                <c:pt idx="147">
                  <c:v>8.3438947861066914</c:v>
                </c:pt>
                <c:pt idx="148">
                  <c:v>8.3567601538501517</c:v>
                </c:pt>
                <c:pt idx="149">
                  <c:v>8.3694336433448857</c:v>
                </c:pt>
                <c:pt idx="150">
                  <c:v>8.3819181163250533</c:v>
                </c:pt>
                <c:pt idx="151">
                  <c:v>8.3942163918439849</c:v>
                </c:pt>
                <c:pt idx="152">
                  <c:v>8.4063312469107423</c:v>
                </c:pt>
                <c:pt idx="153">
                  <c:v>8.4182654171171727</c:v>
                </c:pt>
                <c:pt idx="154">
                  <c:v>8.4358337721657932</c:v>
                </c:pt>
                <c:pt idx="155">
                  <c:v>8.4473279321842689</c:v>
                </c:pt>
                <c:pt idx="156">
                  <c:v>8.458650664588788</c:v>
                </c:pt>
                <c:pt idx="157">
                  <c:v>8.4698045261061434</c:v>
                </c:pt>
                <c:pt idx="158">
                  <c:v>8.4807920353312696</c:v>
                </c:pt>
                <c:pt idx="159">
                  <c:v>8.4916156732959696</c:v>
                </c:pt>
                <c:pt idx="160">
                  <c:v>8.5022778840291355</c:v>
                </c:pt>
                <c:pt idx="161">
                  <c:v>8.5127810751086201</c:v>
                </c:pt>
                <c:pt idx="162">
                  <c:v>8.5282428782198654</c:v>
                </c:pt>
                <c:pt idx="163">
                  <c:v>8.5383588189919521</c:v>
                </c:pt>
                <c:pt idx="164">
                  <c:v>8.5483238873569469</c:v>
                </c:pt>
                <c:pt idx="165">
                  <c:v>8.5581403334746486</c:v>
                </c:pt>
                <c:pt idx="166">
                  <c:v>8.5678103739452407</c:v>
                </c:pt>
                <c:pt idx="167">
                  <c:v>8.5773361923098204</c:v>
                </c:pt>
                <c:pt idx="168">
                  <c:v>8.5867199395434426</c:v>
                </c:pt>
                <c:pt idx="169">
                  <c:v>8.6005338034514658</c:v>
                </c:pt>
                <c:pt idx="170">
                  <c:v>8.6095715740220644</c:v>
                </c:pt>
                <c:pt idx="171">
                  <c:v>8.6184745523640967</c:v>
                </c:pt>
                <c:pt idx="172">
                  <c:v>8.6272447488123838</c:v>
                </c:pt>
                <c:pt idx="173">
                  <c:v>8.6358841437189646</c:v>
                </c:pt>
                <c:pt idx="174">
                  <c:v>8.6443946879002649</c:v>
                </c:pt>
                <c:pt idx="175">
                  <c:v>8.6527783030776106</c:v>
                </c:pt>
                <c:pt idx="176">
                  <c:v>8.6610368823111497</c:v>
                </c:pt>
                <c:pt idx="177">
                  <c:v>8.673194380458261</c:v>
                </c:pt>
                <c:pt idx="178">
                  <c:v>8.681148467721437</c:v>
                </c:pt>
                <c:pt idx="179">
                  <c:v>8.6889839251588139</c:v>
                </c:pt>
                <c:pt idx="180">
                  <c:v>8.6967025220539185</c:v>
                </c:pt>
                <c:pt idx="181">
                  <c:v>8.7043060013026103</c:v>
                </c:pt>
                <c:pt idx="182">
                  <c:v>8.7117960798066392</c:v>
                </c:pt>
                <c:pt idx="183">
                  <c:v>8.719174448861331</c:v>
                </c:pt>
                <c:pt idx="184">
                  <c:v>8.7300361849510928</c:v>
                </c:pt>
                <c:pt idx="185">
                  <c:v>8.7371425151879691</c:v>
                </c:pt>
                <c:pt idx="186">
                  <c:v>8.7441428593210748</c:v>
                </c:pt>
                <c:pt idx="187">
                  <c:v>8.7510387980613817</c:v>
                </c:pt>
                <c:pt idx="188">
                  <c:v>8.7578318885446329</c:v>
                </c:pt>
                <c:pt idx="189">
                  <c:v>8.7645236646829439</c:v>
                </c:pt>
                <c:pt idx="190">
                  <c:v>8.7711156375111656</c:v>
                </c:pt>
                <c:pt idx="191">
                  <c:v>8.7776092955280962</c:v>
                </c:pt>
                <c:pt idx="192">
                  <c:v>8.7871686438223104</c:v>
                </c:pt>
                <c:pt idx="193">
                  <c:v>8.7934228821196356</c:v>
                </c:pt>
                <c:pt idx="194">
                  <c:v>8.7995838426875128</c:v>
                </c:pt>
                <c:pt idx="195">
                  <c:v>8.8056529167001223</c:v>
                </c:pt>
                <c:pt idx="196">
                  <c:v>8.8116314745832138</c:v>
                </c:pt>
                <c:pt idx="197">
                  <c:v>8.8175208663235747</c:v>
                </c:pt>
                <c:pt idx="198">
                  <c:v>8.8233224217738488</c:v>
                </c:pt>
                <c:pt idx="199">
                  <c:v>8.8318629222210205</c:v>
                </c:pt>
                <c:pt idx="200">
                  <c:v>8.8374505756186217</c:v>
                </c:pt>
                <c:pt idx="201">
                  <c:v>8.8429548929492103</c:v>
                </c:pt>
                <c:pt idx="202">
                  <c:v>8.848377117113797</c:v>
                </c:pt>
                <c:pt idx="203">
                  <c:v>8.853718472476368</c:v>
                </c:pt>
                <c:pt idx="204">
                  <c:v>8.8589801651403501</c:v>
                </c:pt>
                <c:pt idx="205">
                  <c:v>8.8641633832209532</c:v>
                </c:pt>
                <c:pt idx="206">
                  <c:v>8.869269297113453</c:v>
                </c:pt>
                <c:pt idx="207">
                  <c:v>8.8767857399460475</c:v>
                </c:pt>
                <c:pt idx="208">
                  <c:v>8.8817033999346169</c:v>
                </c:pt>
                <c:pt idx="209">
                  <c:v>8.8865477163542135</c:v>
                </c:pt>
                <c:pt idx="210">
                  <c:v>8.8913197830745112</c:v>
                </c:pt>
                <c:pt idx="211">
                  <c:v>8.896020677650851</c:v>
                </c:pt>
                <c:pt idx="212">
                  <c:v>8.9006514615675716</c:v>
                </c:pt>
                <c:pt idx="213">
                  <c:v>8.9052131804776877</c:v>
                </c:pt>
                <c:pt idx="214">
                  <c:v>8.9119285109999336</c:v>
                </c:pt>
                <c:pt idx="215">
                  <c:v>8.9163220403534815</c:v>
                </c:pt>
                <c:pt idx="216">
                  <c:v>8.9206500431915874</c:v>
                </c:pt>
                <c:pt idx="217">
                  <c:v>8.9249134967978652</c:v>
                </c:pt>
                <c:pt idx="218">
                  <c:v>8.929113363880397</c:v>
                </c:pt>
                <c:pt idx="219">
                  <c:v>8.9332505927891344</c:v>
                </c:pt>
                <c:pt idx="220">
                  <c:v>8.9373261177300236</c:v>
                </c:pt>
                <c:pt idx="221">
                  <c:v>8.9413408589759662</c:v>
                </c:pt>
                <c:pt idx="222">
                  <c:v>8.9472509807872882</c:v>
                </c:pt>
                <c:pt idx="223">
                  <c:v>8.9511176994208785</c:v>
                </c:pt>
                <c:pt idx="224">
                  <c:v>8.9549267485642119</c:v>
                </c:pt>
                <c:pt idx="225">
                  <c:v>8.9586789883186881</c:v>
                </c:pt>
                <c:pt idx="226">
                  <c:v>8.9623752659578759</c:v>
                </c:pt>
                <c:pt idx="227">
                  <c:v>8.9660164161188316</c:v>
                </c:pt>
                <c:pt idx="228">
                  <c:v>8.9696032609905689</c:v>
                </c:pt>
                <c:pt idx="229">
                  <c:v>8.9748834742874291</c:v>
                </c:pt>
                <c:pt idx="230">
                  <c:v>8.9783380729904874</c:v>
                </c:pt>
                <c:pt idx="231">
                  <c:v>8.9817411486930023</c:v>
                </c:pt>
              </c:numCache>
            </c:numRef>
          </c:yVal>
          <c:smooth val="1"/>
          <c:extLst>
            <c:ext xmlns:c16="http://schemas.microsoft.com/office/drawing/2014/chart" uri="{C3380CC4-5D6E-409C-BE32-E72D297353CC}">
              <c16:uniqueId val="{00000001-243E-4C4C-82CA-06D5916BC3D9}"/>
            </c:ext>
          </c:extLst>
        </c:ser>
        <c:ser>
          <c:idx val="2"/>
          <c:order val="2"/>
          <c:tx>
            <c:v>Radar data</c:v>
          </c:tx>
          <c:marker>
            <c:symbol val="none"/>
          </c:marker>
          <c:xVal>
            <c:numRef>
              <c:f>'From speed-time curves'!$A$2:$A$275</c:f>
              <c:numCache>
                <c:formatCode>General</c:formatCode>
                <c:ptCount val="274"/>
                <c:pt idx="0">
                  <c:v>0</c:v>
                </c:pt>
                <c:pt idx="1">
                  <c:v>0.02</c:v>
                </c:pt>
                <c:pt idx="2">
                  <c:v>0.04</c:v>
                </c:pt>
                <c:pt idx="3">
                  <c:v>0.06</c:v>
                </c:pt>
                <c:pt idx="4">
                  <c:v>0.09</c:v>
                </c:pt>
                <c:pt idx="5">
                  <c:v>0.11</c:v>
                </c:pt>
                <c:pt idx="6">
                  <c:v>0.13</c:v>
                </c:pt>
                <c:pt idx="7">
                  <c:v>0.15</c:v>
                </c:pt>
                <c:pt idx="8">
                  <c:v>0.17</c:v>
                </c:pt>
                <c:pt idx="9">
                  <c:v>0.19</c:v>
                </c:pt>
                <c:pt idx="10">
                  <c:v>0.21</c:v>
                </c:pt>
                <c:pt idx="11">
                  <c:v>0.23</c:v>
                </c:pt>
                <c:pt idx="12">
                  <c:v>0.26</c:v>
                </c:pt>
                <c:pt idx="13">
                  <c:v>0.28000000000000003</c:v>
                </c:pt>
                <c:pt idx="14">
                  <c:v>0.3</c:v>
                </c:pt>
                <c:pt idx="15">
                  <c:v>0.32</c:v>
                </c:pt>
                <c:pt idx="16">
                  <c:v>0.34</c:v>
                </c:pt>
                <c:pt idx="17">
                  <c:v>0.36</c:v>
                </c:pt>
                <c:pt idx="18">
                  <c:v>0.38</c:v>
                </c:pt>
                <c:pt idx="19">
                  <c:v>0.41</c:v>
                </c:pt>
                <c:pt idx="20">
                  <c:v>0.43</c:v>
                </c:pt>
                <c:pt idx="21">
                  <c:v>0.45</c:v>
                </c:pt>
                <c:pt idx="22">
                  <c:v>0.47</c:v>
                </c:pt>
                <c:pt idx="23">
                  <c:v>0.49</c:v>
                </c:pt>
                <c:pt idx="24">
                  <c:v>0.51</c:v>
                </c:pt>
                <c:pt idx="25">
                  <c:v>0.53</c:v>
                </c:pt>
                <c:pt idx="26">
                  <c:v>0.55000000000000004</c:v>
                </c:pt>
                <c:pt idx="27">
                  <c:v>0.57999999999999996</c:v>
                </c:pt>
                <c:pt idx="28">
                  <c:v>0.6</c:v>
                </c:pt>
                <c:pt idx="29">
                  <c:v>0.62</c:v>
                </c:pt>
                <c:pt idx="30">
                  <c:v>0.64</c:v>
                </c:pt>
                <c:pt idx="31">
                  <c:v>0.66</c:v>
                </c:pt>
                <c:pt idx="32">
                  <c:v>0.68</c:v>
                </c:pt>
                <c:pt idx="33">
                  <c:v>0.7</c:v>
                </c:pt>
                <c:pt idx="34">
                  <c:v>0.73</c:v>
                </c:pt>
                <c:pt idx="35">
                  <c:v>0.75</c:v>
                </c:pt>
                <c:pt idx="36">
                  <c:v>0.77</c:v>
                </c:pt>
                <c:pt idx="37">
                  <c:v>0.79</c:v>
                </c:pt>
                <c:pt idx="38">
                  <c:v>0.81</c:v>
                </c:pt>
                <c:pt idx="39">
                  <c:v>0.83</c:v>
                </c:pt>
                <c:pt idx="40">
                  <c:v>0.85</c:v>
                </c:pt>
                <c:pt idx="41">
                  <c:v>0.87</c:v>
                </c:pt>
                <c:pt idx="42">
                  <c:v>0.9</c:v>
                </c:pt>
                <c:pt idx="43">
                  <c:v>0.92</c:v>
                </c:pt>
                <c:pt idx="44">
                  <c:v>0.94</c:v>
                </c:pt>
                <c:pt idx="45">
                  <c:v>0.96</c:v>
                </c:pt>
                <c:pt idx="46">
                  <c:v>0.98</c:v>
                </c:pt>
                <c:pt idx="47">
                  <c:v>1</c:v>
                </c:pt>
                <c:pt idx="48">
                  <c:v>1.02</c:v>
                </c:pt>
                <c:pt idx="49">
                  <c:v>1.05</c:v>
                </c:pt>
                <c:pt idx="50">
                  <c:v>1.07</c:v>
                </c:pt>
                <c:pt idx="51">
                  <c:v>1.0900000000000001</c:v>
                </c:pt>
                <c:pt idx="52">
                  <c:v>1.1100000000000001</c:v>
                </c:pt>
                <c:pt idx="53">
                  <c:v>1.1299999999999999</c:v>
                </c:pt>
                <c:pt idx="54">
                  <c:v>1.1499999999999999</c:v>
                </c:pt>
                <c:pt idx="55">
                  <c:v>1.17</c:v>
                </c:pt>
                <c:pt idx="56">
                  <c:v>1.19</c:v>
                </c:pt>
                <c:pt idx="57">
                  <c:v>1.22</c:v>
                </c:pt>
                <c:pt idx="58">
                  <c:v>1.24</c:v>
                </c:pt>
                <c:pt idx="59">
                  <c:v>1.26</c:v>
                </c:pt>
                <c:pt idx="60">
                  <c:v>1.28</c:v>
                </c:pt>
                <c:pt idx="61">
                  <c:v>1.3</c:v>
                </c:pt>
                <c:pt idx="62">
                  <c:v>1.32</c:v>
                </c:pt>
                <c:pt idx="63">
                  <c:v>1.34</c:v>
                </c:pt>
                <c:pt idx="64">
                  <c:v>1.37</c:v>
                </c:pt>
                <c:pt idx="65">
                  <c:v>1.39</c:v>
                </c:pt>
                <c:pt idx="66">
                  <c:v>1.41</c:v>
                </c:pt>
                <c:pt idx="67">
                  <c:v>1.43</c:v>
                </c:pt>
                <c:pt idx="68">
                  <c:v>1.45</c:v>
                </c:pt>
                <c:pt idx="69">
                  <c:v>1.47</c:v>
                </c:pt>
                <c:pt idx="70">
                  <c:v>1.49</c:v>
                </c:pt>
                <c:pt idx="71">
                  <c:v>1.51</c:v>
                </c:pt>
                <c:pt idx="72">
                  <c:v>1.54</c:v>
                </c:pt>
                <c:pt idx="73">
                  <c:v>1.56</c:v>
                </c:pt>
                <c:pt idx="74">
                  <c:v>1.58</c:v>
                </c:pt>
                <c:pt idx="75">
                  <c:v>1.6</c:v>
                </c:pt>
                <c:pt idx="76">
                  <c:v>1.62</c:v>
                </c:pt>
                <c:pt idx="77">
                  <c:v>1.64</c:v>
                </c:pt>
                <c:pt idx="78">
                  <c:v>1.66</c:v>
                </c:pt>
                <c:pt idx="79">
                  <c:v>1.69</c:v>
                </c:pt>
                <c:pt idx="80">
                  <c:v>1.71</c:v>
                </c:pt>
                <c:pt idx="81">
                  <c:v>1.73</c:v>
                </c:pt>
                <c:pt idx="82">
                  <c:v>1.75</c:v>
                </c:pt>
                <c:pt idx="83">
                  <c:v>1.77</c:v>
                </c:pt>
                <c:pt idx="84">
                  <c:v>1.79</c:v>
                </c:pt>
                <c:pt idx="85">
                  <c:v>1.81</c:v>
                </c:pt>
                <c:pt idx="86">
                  <c:v>1.83</c:v>
                </c:pt>
                <c:pt idx="87">
                  <c:v>1.86</c:v>
                </c:pt>
                <c:pt idx="88">
                  <c:v>1.88</c:v>
                </c:pt>
                <c:pt idx="89">
                  <c:v>1.9</c:v>
                </c:pt>
                <c:pt idx="90">
                  <c:v>1.92</c:v>
                </c:pt>
                <c:pt idx="91">
                  <c:v>1.94</c:v>
                </c:pt>
                <c:pt idx="92">
                  <c:v>1.96</c:v>
                </c:pt>
                <c:pt idx="93">
                  <c:v>1.98</c:v>
                </c:pt>
                <c:pt idx="94">
                  <c:v>2.0099999999999998</c:v>
                </c:pt>
                <c:pt idx="95">
                  <c:v>2.0299999999999998</c:v>
                </c:pt>
                <c:pt idx="96">
                  <c:v>2.0499999999999998</c:v>
                </c:pt>
                <c:pt idx="97">
                  <c:v>2.0699999999999998</c:v>
                </c:pt>
                <c:pt idx="98">
                  <c:v>2.09</c:v>
                </c:pt>
                <c:pt idx="99">
                  <c:v>2.11</c:v>
                </c:pt>
                <c:pt idx="100">
                  <c:v>2.13</c:v>
                </c:pt>
                <c:pt idx="101">
                  <c:v>2.15</c:v>
                </c:pt>
                <c:pt idx="102">
                  <c:v>2.1800000000000002</c:v>
                </c:pt>
                <c:pt idx="103">
                  <c:v>2.2000000000000002</c:v>
                </c:pt>
                <c:pt idx="104">
                  <c:v>2.2200000000000002</c:v>
                </c:pt>
                <c:pt idx="105">
                  <c:v>2.2400000000000002</c:v>
                </c:pt>
                <c:pt idx="106">
                  <c:v>2.2599999999999998</c:v>
                </c:pt>
                <c:pt idx="107">
                  <c:v>2.2799999999999998</c:v>
                </c:pt>
                <c:pt idx="108">
                  <c:v>2.2999999999999998</c:v>
                </c:pt>
                <c:pt idx="109">
                  <c:v>2.33</c:v>
                </c:pt>
                <c:pt idx="110">
                  <c:v>2.35</c:v>
                </c:pt>
                <c:pt idx="111">
                  <c:v>2.37</c:v>
                </c:pt>
                <c:pt idx="112">
                  <c:v>2.39</c:v>
                </c:pt>
                <c:pt idx="113">
                  <c:v>2.41</c:v>
                </c:pt>
                <c:pt idx="114">
                  <c:v>2.4300000000000002</c:v>
                </c:pt>
                <c:pt idx="115">
                  <c:v>2.4500000000000002</c:v>
                </c:pt>
                <c:pt idx="116">
                  <c:v>2.4700000000000002</c:v>
                </c:pt>
                <c:pt idx="117">
                  <c:v>2.5</c:v>
                </c:pt>
                <c:pt idx="118">
                  <c:v>2.52</c:v>
                </c:pt>
                <c:pt idx="119">
                  <c:v>2.54</c:v>
                </c:pt>
                <c:pt idx="120">
                  <c:v>2.56</c:v>
                </c:pt>
                <c:pt idx="121">
                  <c:v>2.58</c:v>
                </c:pt>
                <c:pt idx="122">
                  <c:v>2.6</c:v>
                </c:pt>
                <c:pt idx="123">
                  <c:v>2.62</c:v>
                </c:pt>
                <c:pt idx="124">
                  <c:v>2.65</c:v>
                </c:pt>
                <c:pt idx="125">
                  <c:v>2.67</c:v>
                </c:pt>
                <c:pt idx="126">
                  <c:v>2.69</c:v>
                </c:pt>
                <c:pt idx="127">
                  <c:v>2.71</c:v>
                </c:pt>
                <c:pt idx="128">
                  <c:v>2.73</c:v>
                </c:pt>
                <c:pt idx="129">
                  <c:v>2.75</c:v>
                </c:pt>
                <c:pt idx="130">
                  <c:v>2.77</c:v>
                </c:pt>
                <c:pt idx="131">
                  <c:v>2.79</c:v>
                </c:pt>
                <c:pt idx="132">
                  <c:v>2.82</c:v>
                </c:pt>
                <c:pt idx="133">
                  <c:v>2.84</c:v>
                </c:pt>
                <c:pt idx="134">
                  <c:v>2.86</c:v>
                </c:pt>
                <c:pt idx="135">
                  <c:v>2.88</c:v>
                </c:pt>
                <c:pt idx="136">
                  <c:v>2.9</c:v>
                </c:pt>
                <c:pt idx="137">
                  <c:v>2.92</c:v>
                </c:pt>
                <c:pt idx="138">
                  <c:v>2.94</c:v>
                </c:pt>
                <c:pt idx="139">
                  <c:v>2.97</c:v>
                </c:pt>
                <c:pt idx="140">
                  <c:v>2.99</c:v>
                </c:pt>
                <c:pt idx="141">
                  <c:v>3.01</c:v>
                </c:pt>
                <c:pt idx="142">
                  <c:v>3.03</c:v>
                </c:pt>
                <c:pt idx="143">
                  <c:v>3.05</c:v>
                </c:pt>
                <c:pt idx="144">
                  <c:v>3.07</c:v>
                </c:pt>
                <c:pt idx="145">
                  <c:v>3.09</c:v>
                </c:pt>
                <c:pt idx="146">
                  <c:v>3.11</c:v>
                </c:pt>
                <c:pt idx="147">
                  <c:v>3.14</c:v>
                </c:pt>
                <c:pt idx="148">
                  <c:v>3.16</c:v>
                </c:pt>
                <c:pt idx="149">
                  <c:v>3.18</c:v>
                </c:pt>
                <c:pt idx="150">
                  <c:v>3.2</c:v>
                </c:pt>
                <c:pt idx="151">
                  <c:v>3.22</c:v>
                </c:pt>
                <c:pt idx="152">
                  <c:v>3.24</c:v>
                </c:pt>
                <c:pt idx="153">
                  <c:v>3.26</c:v>
                </c:pt>
                <c:pt idx="154">
                  <c:v>3.29</c:v>
                </c:pt>
                <c:pt idx="155">
                  <c:v>3.31</c:v>
                </c:pt>
                <c:pt idx="156">
                  <c:v>3.33</c:v>
                </c:pt>
                <c:pt idx="157">
                  <c:v>3.35</c:v>
                </c:pt>
                <c:pt idx="158">
                  <c:v>3.37</c:v>
                </c:pt>
                <c:pt idx="159">
                  <c:v>3.39</c:v>
                </c:pt>
                <c:pt idx="160">
                  <c:v>3.41</c:v>
                </c:pt>
                <c:pt idx="161">
                  <c:v>3.43</c:v>
                </c:pt>
                <c:pt idx="162">
                  <c:v>3.46</c:v>
                </c:pt>
                <c:pt idx="163">
                  <c:v>3.48</c:v>
                </c:pt>
                <c:pt idx="164">
                  <c:v>3.5</c:v>
                </c:pt>
                <c:pt idx="165">
                  <c:v>3.52</c:v>
                </c:pt>
                <c:pt idx="166">
                  <c:v>3.54</c:v>
                </c:pt>
                <c:pt idx="167">
                  <c:v>3.56</c:v>
                </c:pt>
                <c:pt idx="168">
                  <c:v>3.58</c:v>
                </c:pt>
                <c:pt idx="169">
                  <c:v>3.61</c:v>
                </c:pt>
                <c:pt idx="170">
                  <c:v>3.63</c:v>
                </c:pt>
                <c:pt idx="171">
                  <c:v>3.65</c:v>
                </c:pt>
                <c:pt idx="172">
                  <c:v>3.67</c:v>
                </c:pt>
                <c:pt idx="173">
                  <c:v>3.69</c:v>
                </c:pt>
                <c:pt idx="174">
                  <c:v>3.71</c:v>
                </c:pt>
                <c:pt idx="175">
                  <c:v>3.73</c:v>
                </c:pt>
                <c:pt idx="176">
                  <c:v>3.75</c:v>
                </c:pt>
                <c:pt idx="177">
                  <c:v>3.78</c:v>
                </c:pt>
                <c:pt idx="178">
                  <c:v>3.8</c:v>
                </c:pt>
                <c:pt idx="179">
                  <c:v>3.82</c:v>
                </c:pt>
                <c:pt idx="180">
                  <c:v>3.84</c:v>
                </c:pt>
                <c:pt idx="181">
                  <c:v>3.86</c:v>
                </c:pt>
                <c:pt idx="182">
                  <c:v>3.88</c:v>
                </c:pt>
                <c:pt idx="183">
                  <c:v>3.9</c:v>
                </c:pt>
                <c:pt idx="184">
                  <c:v>3.93</c:v>
                </c:pt>
                <c:pt idx="185">
                  <c:v>3.95</c:v>
                </c:pt>
                <c:pt idx="186">
                  <c:v>3.97</c:v>
                </c:pt>
                <c:pt idx="187">
                  <c:v>3.99</c:v>
                </c:pt>
                <c:pt idx="188">
                  <c:v>4.01</c:v>
                </c:pt>
                <c:pt idx="189">
                  <c:v>4.03</c:v>
                </c:pt>
                <c:pt idx="190">
                  <c:v>4.05</c:v>
                </c:pt>
                <c:pt idx="191">
                  <c:v>4.07</c:v>
                </c:pt>
                <c:pt idx="192">
                  <c:v>4.0999999999999996</c:v>
                </c:pt>
                <c:pt idx="193">
                  <c:v>4.12</c:v>
                </c:pt>
                <c:pt idx="194">
                  <c:v>4.1399999999999997</c:v>
                </c:pt>
                <c:pt idx="195">
                  <c:v>4.16</c:v>
                </c:pt>
                <c:pt idx="196">
                  <c:v>4.18</c:v>
                </c:pt>
                <c:pt idx="197">
                  <c:v>4.2</c:v>
                </c:pt>
                <c:pt idx="198">
                  <c:v>4.22</c:v>
                </c:pt>
                <c:pt idx="199">
                  <c:v>4.25</c:v>
                </c:pt>
                <c:pt idx="200">
                  <c:v>4.2699999999999996</c:v>
                </c:pt>
                <c:pt idx="201">
                  <c:v>4.29</c:v>
                </c:pt>
                <c:pt idx="202">
                  <c:v>4.3099999999999996</c:v>
                </c:pt>
                <c:pt idx="203">
                  <c:v>4.33</c:v>
                </c:pt>
                <c:pt idx="204">
                  <c:v>4.3499999999999996</c:v>
                </c:pt>
                <c:pt idx="205">
                  <c:v>4.37</c:v>
                </c:pt>
                <c:pt idx="206">
                  <c:v>4.3899999999999997</c:v>
                </c:pt>
                <c:pt idx="207">
                  <c:v>4.42</c:v>
                </c:pt>
                <c:pt idx="208">
                  <c:v>4.4400000000000004</c:v>
                </c:pt>
                <c:pt idx="209">
                  <c:v>4.46</c:v>
                </c:pt>
                <c:pt idx="210">
                  <c:v>4.4800000000000004</c:v>
                </c:pt>
                <c:pt idx="211">
                  <c:v>4.5</c:v>
                </c:pt>
                <c:pt idx="212">
                  <c:v>4.5199999999999996</c:v>
                </c:pt>
                <c:pt idx="213">
                  <c:v>4.54</c:v>
                </c:pt>
                <c:pt idx="214">
                  <c:v>4.57</c:v>
                </c:pt>
                <c:pt idx="215">
                  <c:v>4.59</c:v>
                </c:pt>
                <c:pt idx="216">
                  <c:v>4.6100000000000003</c:v>
                </c:pt>
                <c:pt idx="217">
                  <c:v>4.63</c:v>
                </c:pt>
                <c:pt idx="218">
                  <c:v>4.6500000000000004</c:v>
                </c:pt>
                <c:pt idx="219">
                  <c:v>4.67</c:v>
                </c:pt>
                <c:pt idx="220">
                  <c:v>4.6900000000000004</c:v>
                </c:pt>
                <c:pt idx="221">
                  <c:v>4.71</c:v>
                </c:pt>
                <c:pt idx="222">
                  <c:v>4.74</c:v>
                </c:pt>
                <c:pt idx="223">
                  <c:v>4.76</c:v>
                </c:pt>
                <c:pt idx="224">
                  <c:v>4.78</c:v>
                </c:pt>
                <c:pt idx="225">
                  <c:v>4.8</c:v>
                </c:pt>
                <c:pt idx="226">
                  <c:v>4.82</c:v>
                </c:pt>
                <c:pt idx="227">
                  <c:v>4.84</c:v>
                </c:pt>
                <c:pt idx="228">
                  <c:v>4.8600000000000003</c:v>
                </c:pt>
                <c:pt idx="229">
                  <c:v>4.8899999999999997</c:v>
                </c:pt>
                <c:pt idx="230">
                  <c:v>4.91</c:v>
                </c:pt>
                <c:pt idx="231">
                  <c:v>4.93</c:v>
                </c:pt>
              </c:numCache>
            </c:numRef>
          </c:xVal>
          <c:yVal>
            <c:numRef>
              <c:f>'From speed-time curves'!$C$2:$C$275</c:f>
              <c:numCache>
                <c:formatCode>0.00</c:formatCode>
                <c:ptCount val="274"/>
                <c:pt idx="0">
                  <c:v>0.03</c:v>
                </c:pt>
                <c:pt idx="1">
                  <c:v>0.18</c:v>
                </c:pt>
                <c:pt idx="2">
                  <c:v>0.3</c:v>
                </c:pt>
                <c:pt idx="3">
                  <c:v>0.39</c:v>
                </c:pt>
                <c:pt idx="4">
                  <c:v>0.47</c:v>
                </c:pt>
                <c:pt idx="5">
                  <c:v>0.53</c:v>
                </c:pt>
                <c:pt idx="6">
                  <c:v>0.6</c:v>
                </c:pt>
                <c:pt idx="7">
                  <c:v>0.68</c:v>
                </c:pt>
                <c:pt idx="8">
                  <c:v>0.79</c:v>
                </c:pt>
                <c:pt idx="9">
                  <c:v>0.94</c:v>
                </c:pt>
                <c:pt idx="10">
                  <c:v>1.1399999999999999</c:v>
                </c:pt>
                <c:pt idx="11">
                  <c:v>1.39</c:v>
                </c:pt>
                <c:pt idx="12">
                  <c:v>1.68</c:v>
                </c:pt>
                <c:pt idx="13">
                  <c:v>1.99</c:v>
                </c:pt>
                <c:pt idx="14">
                  <c:v>2.2999999999999998</c:v>
                </c:pt>
                <c:pt idx="15">
                  <c:v>2.57</c:v>
                </c:pt>
                <c:pt idx="16">
                  <c:v>2.79</c:v>
                </c:pt>
                <c:pt idx="17">
                  <c:v>2.94</c:v>
                </c:pt>
                <c:pt idx="18">
                  <c:v>3.01</c:v>
                </c:pt>
                <c:pt idx="19">
                  <c:v>3.02</c:v>
                </c:pt>
                <c:pt idx="20">
                  <c:v>3</c:v>
                </c:pt>
                <c:pt idx="21">
                  <c:v>2.97</c:v>
                </c:pt>
                <c:pt idx="22">
                  <c:v>2.97</c:v>
                </c:pt>
                <c:pt idx="23">
                  <c:v>3.01</c:v>
                </c:pt>
                <c:pt idx="24">
                  <c:v>3.1</c:v>
                </c:pt>
                <c:pt idx="25">
                  <c:v>3.24</c:v>
                </c:pt>
                <c:pt idx="26">
                  <c:v>3.41</c:v>
                </c:pt>
                <c:pt idx="27">
                  <c:v>3.57</c:v>
                </c:pt>
                <c:pt idx="28">
                  <c:v>3.71</c:v>
                </c:pt>
                <c:pt idx="29">
                  <c:v>3.8</c:v>
                </c:pt>
                <c:pt idx="30">
                  <c:v>3.84</c:v>
                </c:pt>
                <c:pt idx="31">
                  <c:v>3.82</c:v>
                </c:pt>
                <c:pt idx="32">
                  <c:v>3.77</c:v>
                </c:pt>
                <c:pt idx="33">
                  <c:v>3.72</c:v>
                </c:pt>
                <c:pt idx="34">
                  <c:v>3.68</c:v>
                </c:pt>
                <c:pt idx="35">
                  <c:v>3.69</c:v>
                </c:pt>
                <c:pt idx="36">
                  <c:v>3.74</c:v>
                </c:pt>
                <c:pt idx="37">
                  <c:v>3.84</c:v>
                </c:pt>
                <c:pt idx="38">
                  <c:v>3.95</c:v>
                </c:pt>
                <c:pt idx="39">
                  <c:v>4.07</c:v>
                </c:pt>
                <c:pt idx="40">
                  <c:v>4.16</c:v>
                </c:pt>
                <c:pt idx="41">
                  <c:v>4.24</c:v>
                </c:pt>
                <c:pt idx="42">
                  <c:v>4.29</c:v>
                </c:pt>
                <c:pt idx="43">
                  <c:v>4.3099999999999996</c:v>
                </c:pt>
                <c:pt idx="44">
                  <c:v>4.33</c:v>
                </c:pt>
                <c:pt idx="45">
                  <c:v>4.3600000000000003</c:v>
                </c:pt>
                <c:pt idx="46">
                  <c:v>4.41</c:v>
                </c:pt>
                <c:pt idx="47">
                  <c:v>4.49</c:v>
                </c:pt>
                <c:pt idx="48">
                  <c:v>4.6100000000000003</c:v>
                </c:pt>
                <c:pt idx="49">
                  <c:v>4.75</c:v>
                </c:pt>
                <c:pt idx="50">
                  <c:v>4.92</c:v>
                </c:pt>
                <c:pt idx="51">
                  <c:v>5.08</c:v>
                </c:pt>
                <c:pt idx="52">
                  <c:v>5.21</c:v>
                </c:pt>
                <c:pt idx="53">
                  <c:v>5.31</c:v>
                </c:pt>
                <c:pt idx="54">
                  <c:v>5.36</c:v>
                </c:pt>
                <c:pt idx="55">
                  <c:v>5.39</c:v>
                </c:pt>
                <c:pt idx="56">
                  <c:v>5.4</c:v>
                </c:pt>
                <c:pt idx="57">
                  <c:v>5.44</c:v>
                </c:pt>
                <c:pt idx="58">
                  <c:v>5.51</c:v>
                </c:pt>
                <c:pt idx="59">
                  <c:v>5.61</c:v>
                </c:pt>
                <c:pt idx="60">
                  <c:v>5.72</c:v>
                </c:pt>
                <c:pt idx="61">
                  <c:v>5.83</c:v>
                </c:pt>
                <c:pt idx="62">
                  <c:v>5.91</c:v>
                </c:pt>
                <c:pt idx="63">
                  <c:v>5.94</c:v>
                </c:pt>
                <c:pt idx="64">
                  <c:v>5.93</c:v>
                </c:pt>
                <c:pt idx="65">
                  <c:v>5.88</c:v>
                </c:pt>
                <c:pt idx="66">
                  <c:v>5.83</c:v>
                </c:pt>
                <c:pt idx="67">
                  <c:v>5.8</c:v>
                </c:pt>
                <c:pt idx="68">
                  <c:v>5.82</c:v>
                </c:pt>
                <c:pt idx="69">
                  <c:v>5.92</c:v>
                </c:pt>
                <c:pt idx="70">
                  <c:v>6.08</c:v>
                </c:pt>
                <c:pt idx="71">
                  <c:v>6.28</c:v>
                </c:pt>
                <c:pt idx="72">
                  <c:v>6.48</c:v>
                </c:pt>
                <c:pt idx="73">
                  <c:v>6.65</c:v>
                </c:pt>
                <c:pt idx="74">
                  <c:v>6.76</c:v>
                </c:pt>
                <c:pt idx="75">
                  <c:v>6.81</c:v>
                </c:pt>
                <c:pt idx="76">
                  <c:v>6.81</c:v>
                </c:pt>
                <c:pt idx="77">
                  <c:v>6.8</c:v>
                </c:pt>
                <c:pt idx="78">
                  <c:v>6.8</c:v>
                </c:pt>
                <c:pt idx="79">
                  <c:v>6.83</c:v>
                </c:pt>
                <c:pt idx="80">
                  <c:v>6.9</c:v>
                </c:pt>
                <c:pt idx="81">
                  <c:v>6.99</c:v>
                </c:pt>
                <c:pt idx="82">
                  <c:v>7.08</c:v>
                </c:pt>
                <c:pt idx="83">
                  <c:v>7.15</c:v>
                </c:pt>
                <c:pt idx="84">
                  <c:v>7.19</c:v>
                </c:pt>
                <c:pt idx="85">
                  <c:v>7.19</c:v>
                </c:pt>
                <c:pt idx="86">
                  <c:v>7.15</c:v>
                </c:pt>
                <c:pt idx="87">
                  <c:v>7.08</c:v>
                </c:pt>
                <c:pt idx="88">
                  <c:v>6.98</c:v>
                </c:pt>
                <c:pt idx="89">
                  <c:v>6.9</c:v>
                </c:pt>
                <c:pt idx="90">
                  <c:v>6.84</c:v>
                </c:pt>
                <c:pt idx="91">
                  <c:v>6.81</c:v>
                </c:pt>
                <c:pt idx="92">
                  <c:v>6.84</c:v>
                </c:pt>
                <c:pt idx="93">
                  <c:v>6.89</c:v>
                </c:pt>
                <c:pt idx="94">
                  <c:v>6.98</c:v>
                </c:pt>
                <c:pt idx="95">
                  <c:v>7.08</c:v>
                </c:pt>
                <c:pt idx="96">
                  <c:v>7.19</c:v>
                </c:pt>
                <c:pt idx="97">
                  <c:v>7.3</c:v>
                </c:pt>
                <c:pt idx="98">
                  <c:v>7.39</c:v>
                </c:pt>
                <c:pt idx="99">
                  <c:v>7.48</c:v>
                </c:pt>
                <c:pt idx="100">
                  <c:v>7.54</c:v>
                </c:pt>
                <c:pt idx="101">
                  <c:v>7.57</c:v>
                </c:pt>
                <c:pt idx="102">
                  <c:v>7.58</c:v>
                </c:pt>
                <c:pt idx="103">
                  <c:v>7.55</c:v>
                </c:pt>
                <c:pt idx="104">
                  <c:v>7.51</c:v>
                </c:pt>
                <c:pt idx="105">
                  <c:v>7.45</c:v>
                </c:pt>
                <c:pt idx="106">
                  <c:v>7.4</c:v>
                </c:pt>
                <c:pt idx="107">
                  <c:v>7.36</c:v>
                </c:pt>
                <c:pt idx="108">
                  <c:v>7.34</c:v>
                </c:pt>
                <c:pt idx="109">
                  <c:v>7.33</c:v>
                </c:pt>
                <c:pt idx="110">
                  <c:v>7.34</c:v>
                </c:pt>
                <c:pt idx="111">
                  <c:v>7.36</c:v>
                </c:pt>
                <c:pt idx="112">
                  <c:v>7.39</c:v>
                </c:pt>
                <c:pt idx="113">
                  <c:v>7.43</c:v>
                </c:pt>
                <c:pt idx="114">
                  <c:v>7.47</c:v>
                </c:pt>
                <c:pt idx="115">
                  <c:v>7.51</c:v>
                </c:pt>
                <c:pt idx="116">
                  <c:v>7.53</c:v>
                </c:pt>
                <c:pt idx="117">
                  <c:v>7.56</c:v>
                </c:pt>
                <c:pt idx="118">
                  <c:v>7.59</c:v>
                </c:pt>
                <c:pt idx="119">
                  <c:v>7.65</c:v>
                </c:pt>
                <c:pt idx="120">
                  <c:v>7.74</c:v>
                </c:pt>
                <c:pt idx="121">
                  <c:v>7.86</c:v>
                </c:pt>
                <c:pt idx="122">
                  <c:v>8.01</c:v>
                </c:pt>
                <c:pt idx="123">
                  <c:v>8.15</c:v>
                </c:pt>
                <c:pt idx="124">
                  <c:v>8.27</c:v>
                </c:pt>
                <c:pt idx="125">
                  <c:v>8.33</c:v>
                </c:pt>
                <c:pt idx="126">
                  <c:v>8.33</c:v>
                </c:pt>
                <c:pt idx="127">
                  <c:v>8.2899999999999991</c:v>
                </c:pt>
                <c:pt idx="128">
                  <c:v>8.23</c:v>
                </c:pt>
                <c:pt idx="129">
                  <c:v>8.18</c:v>
                </c:pt>
                <c:pt idx="130">
                  <c:v>8.15</c:v>
                </c:pt>
                <c:pt idx="131">
                  <c:v>8.1300000000000008</c:v>
                </c:pt>
                <c:pt idx="132">
                  <c:v>8.1300000000000008</c:v>
                </c:pt>
                <c:pt idx="133">
                  <c:v>8.14</c:v>
                </c:pt>
                <c:pt idx="134">
                  <c:v>8.16</c:v>
                </c:pt>
                <c:pt idx="135">
                  <c:v>8.18</c:v>
                </c:pt>
                <c:pt idx="136">
                  <c:v>8.2200000000000006</c:v>
                </c:pt>
                <c:pt idx="137">
                  <c:v>8.27</c:v>
                </c:pt>
                <c:pt idx="138">
                  <c:v>8.34</c:v>
                </c:pt>
                <c:pt idx="139">
                  <c:v>8.42</c:v>
                </c:pt>
                <c:pt idx="140">
                  <c:v>8.49</c:v>
                </c:pt>
                <c:pt idx="141">
                  <c:v>8.5500000000000007</c:v>
                </c:pt>
                <c:pt idx="142">
                  <c:v>8.59</c:v>
                </c:pt>
                <c:pt idx="143">
                  <c:v>8.6</c:v>
                </c:pt>
                <c:pt idx="144">
                  <c:v>8.58</c:v>
                </c:pt>
                <c:pt idx="145">
                  <c:v>8.5399999999999991</c:v>
                </c:pt>
                <c:pt idx="146">
                  <c:v>8.49</c:v>
                </c:pt>
                <c:pt idx="147">
                  <c:v>8.4499999999999993</c:v>
                </c:pt>
                <c:pt idx="148">
                  <c:v>8.43</c:v>
                </c:pt>
                <c:pt idx="149">
                  <c:v>8.43</c:v>
                </c:pt>
                <c:pt idx="150">
                  <c:v>8.4600000000000009</c:v>
                </c:pt>
                <c:pt idx="151">
                  <c:v>8.49</c:v>
                </c:pt>
                <c:pt idx="152">
                  <c:v>8.52</c:v>
                </c:pt>
                <c:pt idx="153">
                  <c:v>8.5500000000000007</c:v>
                </c:pt>
                <c:pt idx="154">
                  <c:v>8.56</c:v>
                </c:pt>
                <c:pt idx="155">
                  <c:v>8.56</c:v>
                </c:pt>
                <c:pt idx="156">
                  <c:v>8.5500000000000007</c:v>
                </c:pt>
                <c:pt idx="157">
                  <c:v>8.5500000000000007</c:v>
                </c:pt>
                <c:pt idx="158">
                  <c:v>8.5500000000000007</c:v>
                </c:pt>
                <c:pt idx="159">
                  <c:v>8.5399999999999991</c:v>
                </c:pt>
                <c:pt idx="160">
                  <c:v>8.52</c:v>
                </c:pt>
                <c:pt idx="161">
                  <c:v>8.49</c:v>
                </c:pt>
                <c:pt idx="162">
                  <c:v>8.43</c:v>
                </c:pt>
                <c:pt idx="163">
                  <c:v>8.3800000000000008</c:v>
                </c:pt>
                <c:pt idx="164">
                  <c:v>8.33</c:v>
                </c:pt>
                <c:pt idx="165">
                  <c:v>8.32</c:v>
                </c:pt>
                <c:pt idx="166">
                  <c:v>8.33</c:v>
                </c:pt>
                <c:pt idx="167">
                  <c:v>8.3800000000000008</c:v>
                </c:pt>
                <c:pt idx="168">
                  <c:v>8.4600000000000009</c:v>
                </c:pt>
                <c:pt idx="169">
                  <c:v>8.5500000000000007</c:v>
                </c:pt>
                <c:pt idx="170">
                  <c:v>8.64</c:v>
                </c:pt>
                <c:pt idx="171">
                  <c:v>8.7100000000000009</c:v>
                </c:pt>
                <c:pt idx="172">
                  <c:v>8.76</c:v>
                </c:pt>
                <c:pt idx="173">
                  <c:v>8.75</c:v>
                </c:pt>
                <c:pt idx="174">
                  <c:v>8.7100000000000009</c:v>
                </c:pt>
                <c:pt idx="175">
                  <c:v>8.65</c:v>
                </c:pt>
                <c:pt idx="176">
                  <c:v>8.58</c:v>
                </c:pt>
                <c:pt idx="177">
                  <c:v>8.5500000000000007</c:v>
                </c:pt>
                <c:pt idx="178">
                  <c:v>8.5399999999999991</c:v>
                </c:pt>
                <c:pt idx="179">
                  <c:v>8.56</c:v>
                </c:pt>
                <c:pt idx="180">
                  <c:v>8.59</c:v>
                </c:pt>
                <c:pt idx="181">
                  <c:v>8.61</c:v>
                </c:pt>
                <c:pt idx="182">
                  <c:v>8.6</c:v>
                </c:pt>
                <c:pt idx="183">
                  <c:v>8.59</c:v>
                </c:pt>
                <c:pt idx="184">
                  <c:v>8.57</c:v>
                </c:pt>
                <c:pt idx="185">
                  <c:v>8.56</c:v>
                </c:pt>
                <c:pt idx="186">
                  <c:v>8.56</c:v>
                </c:pt>
                <c:pt idx="187">
                  <c:v>8.58</c:v>
                </c:pt>
                <c:pt idx="188">
                  <c:v>8.64</c:v>
                </c:pt>
                <c:pt idx="189">
                  <c:v>8.7200000000000006</c:v>
                </c:pt>
                <c:pt idx="190">
                  <c:v>8.82</c:v>
                </c:pt>
                <c:pt idx="191">
                  <c:v>8.91</c:v>
                </c:pt>
                <c:pt idx="192">
                  <c:v>9</c:v>
                </c:pt>
                <c:pt idx="193">
                  <c:v>9.06</c:v>
                </c:pt>
                <c:pt idx="194">
                  <c:v>9.09</c:v>
                </c:pt>
                <c:pt idx="195">
                  <c:v>9.08</c:v>
                </c:pt>
                <c:pt idx="196">
                  <c:v>9.0500000000000007</c:v>
                </c:pt>
                <c:pt idx="197">
                  <c:v>9.02</c:v>
                </c:pt>
                <c:pt idx="198">
                  <c:v>8.99</c:v>
                </c:pt>
                <c:pt idx="199">
                  <c:v>8.9700000000000006</c:v>
                </c:pt>
                <c:pt idx="200">
                  <c:v>8.9499999999999993</c:v>
                </c:pt>
                <c:pt idx="201">
                  <c:v>8.93</c:v>
                </c:pt>
                <c:pt idx="202">
                  <c:v>8.91</c:v>
                </c:pt>
                <c:pt idx="203">
                  <c:v>8.8699999999999992</c:v>
                </c:pt>
                <c:pt idx="204">
                  <c:v>8.83</c:v>
                </c:pt>
                <c:pt idx="205">
                  <c:v>8.7799999999999994</c:v>
                </c:pt>
                <c:pt idx="206">
                  <c:v>8.75</c:v>
                </c:pt>
                <c:pt idx="207">
                  <c:v>8.7200000000000006</c:v>
                </c:pt>
                <c:pt idx="208">
                  <c:v>8.6999999999999993</c:v>
                </c:pt>
                <c:pt idx="209">
                  <c:v>8.68</c:v>
                </c:pt>
                <c:pt idx="210">
                  <c:v>8.67</c:v>
                </c:pt>
                <c:pt idx="211">
                  <c:v>8.67</c:v>
                </c:pt>
                <c:pt idx="212">
                  <c:v>8.69</c:v>
                </c:pt>
                <c:pt idx="213">
                  <c:v>8.7200000000000006</c:v>
                </c:pt>
                <c:pt idx="214">
                  <c:v>8.7799999999999994</c:v>
                </c:pt>
                <c:pt idx="215">
                  <c:v>8.85</c:v>
                </c:pt>
                <c:pt idx="216">
                  <c:v>8.91</c:v>
                </c:pt>
                <c:pt idx="217">
                  <c:v>8.9700000000000006</c:v>
                </c:pt>
                <c:pt idx="218">
                  <c:v>9.01</c:v>
                </c:pt>
                <c:pt idx="219">
                  <c:v>9.02</c:v>
                </c:pt>
                <c:pt idx="220">
                  <c:v>9.02</c:v>
                </c:pt>
                <c:pt idx="221">
                  <c:v>9.01</c:v>
                </c:pt>
                <c:pt idx="222">
                  <c:v>8.99</c:v>
                </c:pt>
                <c:pt idx="223">
                  <c:v>8.9499999999999993</c:v>
                </c:pt>
                <c:pt idx="224">
                  <c:v>8.92</c:v>
                </c:pt>
                <c:pt idx="225">
                  <c:v>8.89</c:v>
                </c:pt>
                <c:pt idx="226">
                  <c:v>8.8800000000000008</c:v>
                </c:pt>
                <c:pt idx="227">
                  <c:v>8.8699999999999992</c:v>
                </c:pt>
                <c:pt idx="228">
                  <c:v>8.8699999999999992</c:v>
                </c:pt>
                <c:pt idx="229">
                  <c:v>8.8800000000000008</c:v>
                </c:pt>
                <c:pt idx="230">
                  <c:v>8.9</c:v>
                </c:pt>
                <c:pt idx="231">
                  <c:v>8.92</c:v>
                </c:pt>
              </c:numCache>
            </c:numRef>
          </c:yVal>
          <c:smooth val="1"/>
          <c:extLst>
            <c:ext xmlns:c16="http://schemas.microsoft.com/office/drawing/2014/chart" uri="{C3380CC4-5D6E-409C-BE32-E72D297353CC}">
              <c16:uniqueId val="{00000002-243E-4C4C-82CA-06D5916BC3D9}"/>
            </c:ext>
          </c:extLst>
        </c:ser>
        <c:dLbls>
          <c:showLegendKey val="0"/>
          <c:showVal val="0"/>
          <c:showCatName val="0"/>
          <c:showSerName val="0"/>
          <c:showPercent val="0"/>
          <c:showBubbleSize val="0"/>
        </c:dLbls>
        <c:axId val="2120196544"/>
        <c:axId val="2119950464"/>
      </c:scatterChart>
      <c:valAx>
        <c:axId val="2120196544"/>
        <c:scaling>
          <c:orientation val="minMax"/>
        </c:scaling>
        <c:delete val="0"/>
        <c:axPos val="b"/>
        <c:title>
          <c:tx>
            <c:rich>
              <a:bodyPr/>
              <a:lstStyle/>
              <a:p>
                <a:pPr>
                  <a:defRPr sz="1400"/>
                </a:pPr>
                <a:r>
                  <a:rPr lang="fr-FR" sz="1400"/>
                  <a:t>Time</a:t>
                </a:r>
                <a:r>
                  <a:rPr lang="fr-FR" sz="1400" baseline="0"/>
                  <a:t> (s)</a:t>
                </a:r>
                <a:endParaRPr lang="fr-FR" sz="1400"/>
              </a:p>
            </c:rich>
          </c:tx>
          <c:layout>
            <c:manualLayout>
              <c:xMode val="edge"/>
              <c:yMode val="edge"/>
              <c:x val="0.88142829645599996"/>
              <c:y val="0.94284033823562796"/>
            </c:manualLayout>
          </c:layout>
          <c:overlay val="0"/>
        </c:title>
        <c:numFmt formatCode="General" sourceLinked="1"/>
        <c:majorTickMark val="out"/>
        <c:minorTickMark val="none"/>
        <c:tickLblPos val="nextTo"/>
        <c:txPr>
          <a:bodyPr/>
          <a:lstStyle/>
          <a:p>
            <a:pPr>
              <a:defRPr sz="1400"/>
            </a:pPr>
            <a:endParaRPr lang="fr-FR"/>
          </a:p>
        </c:txPr>
        <c:crossAx val="2119950464"/>
        <c:crosses val="autoZero"/>
        <c:crossBetween val="midCat"/>
      </c:valAx>
      <c:valAx>
        <c:axId val="2119950464"/>
        <c:scaling>
          <c:orientation val="minMax"/>
        </c:scaling>
        <c:delete val="0"/>
        <c:axPos val="l"/>
        <c:majorGridlines>
          <c:spPr>
            <a:ln>
              <a:prstDash val="sysDot"/>
            </a:ln>
          </c:spPr>
        </c:majorGridlines>
        <c:title>
          <c:tx>
            <c:rich>
              <a:bodyPr rot="-5400000" vert="horz"/>
              <a:lstStyle/>
              <a:p>
                <a:pPr>
                  <a:defRPr sz="1400"/>
                </a:pPr>
                <a:r>
                  <a:rPr lang="fr-FR" sz="1400"/>
                  <a:t>Speed (m/s) and acceleration (m/s</a:t>
                </a:r>
                <a:r>
                  <a:rPr lang="fr-FR" sz="1400" baseline="30000"/>
                  <a:t>2</a:t>
                </a:r>
                <a:r>
                  <a:rPr lang="fr-FR" sz="1400"/>
                  <a:t>)</a:t>
                </a:r>
              </a:p>
            </c:rich>
          </c:tx>
          <c:layout>
            <c:manualLayout>
              <c:xMode val="edge"/>
              <c:yMode val="edge"/>
              <c:x val="1.13309947525994E-2"/>
              <c:y val="0.12982475560222601"/>
            </c:manualLayout>
          </c:layout>
          <c:overlay val="0"/>
        </c:title>
        <c:numFmt formatCode="0" sourceLinked="0"/>
        <c:majorTickMark val="out"/>
        <c:minorTickMark val="none"/>
        <c:tickLblPos val="nextTo"/>
        <c:txPr>
          <a:bodyPr/>
          <a:lstStyle/>
          <a:p>
            <a:pPr>
              <a:defRPr sz="1400"/>
            </a:pPr>
            <a:endParaRPr lang="fr-FR"/>
          </a:p>
        </c:txPr>
        <c:crossAx val="2120196544"/>
        <c:crosses val="autoZero"/>
        <c:crossBetween val="midCat"/>
      </c:valAx>
    </c:plotArea>
    <c:legend>
      <c:legendPos val="r"/>
      <c:layout>
        <c:manualLayout>
          <c:xMode val="edge"/>
          <c:yMode val="edge"/>
          <c:x val="0.65006104560078104"/>
          <c:y val="0.37943186260343298"/>
          <c:w val="0.22266029165031001"/>
          <c:h val="0.16700481700612599"/>
        </c:manualLayout>
      </c:layout>
      <c:overlay val="0"/>
      <c:txPr>
        <a:bodyPr/>
        <a:lstStyle/>
        <a:p>
          <a:pPr>
            <a:defRPr sz="1600" b="1"/>
          </a:pPr>
          <a:endParaRPr lang="fr-FR"/>
        </a:p>
      </c:txPr>
    </c:legend>
    <c:plotVisOnly val="1"/>
    <c:dispBlanksAs val="gap"/>
    <c:showDLblsOverMax val="0"/>
  </c:chart>
  <c:printSettings>
    <c:headerFooter/>
    <c:pageMargins b="1" l="0.75" r="0.75" t="1" header="0.5" footer="0.5"/>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18"/>
    </mc:Choice>
    <mc:Fallback>
      <c:style val="18"/>
    </mc:Fallback>
  </mc:AlternateContent>
  <c:chart>
    <c:autoTitleDeleted val="1"/>
    <c:plotArea>
      <c:layout>
        <c:manualLayout>
          <c:layoutTarget val="inner"/>
          <c:xMode val="edge"/>
          <c:yMode val="edge"/>
          <c:x val="0.10036714691405808"/>
          <c:y val="2.0948053646625601E-2"/>
          <c:w val="0.81338396329377671"/>
          <c:h val="0.82900884738847003"/>
        </c:manualLayout>
      </c:layout>
      <c:scatterChart>
        <c:scatterStyle val="smoothMarker"/>
        <c:varyColors val="0"/>
        <c:ser>
          <c:idx val="1"/>
          <c:order val="1"/>
          <c:tx>
            <c:v>Force-Velocity</c:v>
          </c:tx>
          <c:marker>
            <c:symbol val="none"/>
          </c:marker>
          <c:xVal>
            <c:numRef>
              <c:f>'From speed-time curves'!$D$2:$D$275</c:f>
              <c:numCache>
                <c:formatCode>0.00</c:formatCode>
                <c:ptCount val="274"/>
                <c:pt idx="0">
                  <c:v>7.8002070647477634E-2</c:v>
                </c:pt>
                <c:pt idx="1">
                  <c:v>0.21414763138808079</c:v>
                </c:pt>
                <c:pt idx="2">
                  <c:v>0.34826267327469318</c:v>
                </c:pt>
                <c:pt idx="3">
                  <c:v>0.48037748012115267</c:v>
                </c:pt>
                <c:pt idx="4">
                  <c:v>0.6748643856797667</c:v>
                </c:pt>
                <c:pt idx="5">
                  <c:v>0.80210814912843453</c:v>
                </c:pt>
                <c:pt idx="6">
                  <c:v>0.92745415800229458</c:v>
                </c:pt>
                <c:pt idx="7">
                  <c:v>1.0509307160258559</c:v>
                </c:pt>
                <c:pt idx="8">
                  <c:v>1.1725657047927425</c:v>
                </c:pt>
                <c:pt idx="9">
                  <c:v>1.2923865900614862</c:v>
                </c:pt>
                <c:pt idx="10">
                  <c:v>1.4104204279574273</c:v>
                </c:pt>
                <c:pt idx="11">
                  <c:v>1.5266938710821201</c:v>
                </c:pt>
                <c:pt idx="12">
                  <c:v>1.6978606213635459</c:v>
                </c:pt>
                <c:pt idx="13">
                  <c:v>1.8098470886299665</c:v>
                </c:pt>
                <c:pt idx="14">
                  <c:v>1.9201633535633875</c:v>
                </c:pt>
                <c:pt idx="15">
                  <c:v>2.0288343261007102</c:v>
                </c:pt>
                <c:pt idx="16">
                  <c:v>2.1358845446639911</c:v>
                </c:pt>
                <c:pt idx="17">
                  <c:v>2.2413381817013351</c:v>
                </c:pt>
                <c:pt idx="18">
                  <c:v>2.3452190491451552</c:v>
                </c:pt>
                <c:pt idx="19">
                  <c:v>2.4981426232557609</c:v>
                </c:pt>
                <c:pt idx="20">
                  <c:v>2.5981934263366422</c:v>
                </c:pt>
                <c:pt idx="21">
                  <c:v>2.6967520394341888</c:v>
                </c:pt>
                <c:pt idx="22">
                  <c:v>2.7938407175516358</c:v>
                </c:pt>
                <c:pt idx="23">
                  <c:v>2.8894813837739166</c:v>
                </c:pt>
                <c:pt idx="24">
                  <c:v>2.983695634217995</c:v>
                </c:pt>
                <c:pt idx="25">
                  <c:v>3.0765047429093739</c:v>
                </c:pt>
                <c:pt idx="26">
                  <c:v>3.1679296665858696</c:v>
                </c:pt>
                <c:pt idx="27">
                  <c:v>3.3025167800306079</c:v>
                </c:pt>
                <c:pt idx="28">
                  <c:v>3.3905708872066831</c:v>
                </c:pt>
                <c:pt idx="29">
                  <c:v>3.4773117269958536</c:v>
                </c:pt>
                <c:pt idx="30">
                  <c:v>3.5627588858919808</c:v>
                </c:pt>
                <c:pt idx="31">
                  <c:v>3.6469316582696294</c:v>
                </c:pt>
                <c:pt idx="32">
                  <c:v>3.7298490507408322</c:v>
                </c:pt>
                <c:pt idx="33">
                  <c:v>3.8115297864468731</c:v>
                </c:pt>
                <c:pt idx="34">
                  <c:v>3.9317724292694982</c:v>
                </c:pt>
                <c:pt idx="35">
                  <c:v>4.0104416145075437</c:v>
                </c:pt>
                <c:pt idx="36">
                  <c:v>4.0879375021148396</c:v>
                </c:pt>
                <c:pt idx="37">
                  <c:v>4.1642775910311061</c:v>
                </c:pt>
                <c:pt idx="38">
                  <c:v>4.2394791192112278</c:v>
                </c:pt>
                <c:pt idx="39">
                  <c:v>4.3135590675176605</c:v>
                </c:pt>
                <c:pt idx="40">
                  <c:v>4.3865341635547974</c:v>
                </c:pt>
                <c:pt idx="41">
                  <c:v>4.4584208854461362</c:v>
                </c:pt>
                <c:pt idx="42">
                  <c:v>4.5642457087579364</c:v>
                </c:pt>
                <c:pt idx="43">
                  <c:v>4.6334819832814436</c:v>
                </c:pt>
                <c:pt idx="44">
                  <c:v>4.701685645650465</c:v>
                </c:pt>
                <c:pt idx="45">
                  <c:v>4.7688720965761018</c:v>
                </c:pt>
                <c:pt idx="46">
                  <c:v>4.8350565070782734</c:v>
                </c:pt>
                <c:pt idx="47">
                  <c:v>4.9002538219114138</c:v>
                </c:pt>
                <c:pt idx="48">
                  <c:v>4.9644787629390619</c:v>
                </c:pt>
                <c:pt idx="49">
                  <c:v>5.0590246381388653</c:v>
                </c:pt>
                <c:pt idx="50">
                  <c:v>5.1208816199465463</c:v>
                </c:pt>
                <c:pt idx="51">
                  <c:v>5.1818160467540615</c:v>
                </c:pt>
                <c:pt idx="52">
                  <c:v>5.241841677844576</c:v>
                </c:pt>
                <c:pt idx="53">
                  <c:v>5.3009720672908598</c:v>
                </c:pt>
                <c:pt idx="54">
                  <c:v>5.3592205670158677</c:v>
                </c:pt>
                <c:pt idx="55">
                  <c:v>5.4166003298076637</c:v>
                </c:pt>
                <c:pt idx="56">
                  <c:v>5.4731243122893822</c:v>
                </c:pt>
                <c:pt idx="57">
                  <c:v>5.5563335657040627</c:v>
                </c:pt>
                <c:pt idx="58">
                  <c:v>5.6107735215860641</c:v>
                </c:pt>
                <c:pt idx="59">
                  <c:v>5.6644015423874983</c:v>
                </c:pt>
                <c:pt idx="60">
                  <c:v>5.717229737570328</c:v>
                </c:pt>
                <c:pt idx="61">
                  <c:v>5.7692700359920916</c:v>
                </c:pt>
                <c:pt idx="62">
                  <c:v>5.8205341885994937</c:v>
                </c:pt>
                <c:pt idx="63">
                  <c:v>5.8710337710818266</c:v>
                </c:pt>
                <c:pt idx="64">
                  <c:v>5.9453744734105598</c:v>
                </c:pt>
                <c:pt idx="65">
                  <c:v>5.994012147574562</c:v>
                </c:pt>
                <c:pt idx="66">
                  <c:v>6.0419244237610856</c:v>
                </c:pt>
                <c:pt idx="67">
                  <c:v>6.0891221207897921</c:v>
                </c:pt>
                <c:pt idx="68">
                  <c:v>6.1356158961249792</c:v>
                </c:pt>
                <c:pt idx="69">
                  <c:v>6.181416248282078</c:v>
                </c:pt>
                <c:pt idx="70">
                  <c:v>6.2265335191982718</c:v>
                </c:pt>
                <c:pt idx="71">
                  <c:v>6.2709778965677518</c:v>
                </c:pt>
                <c:pt idx="72">
                  <c:v>6.3364046994401599</c:v>
                </c:pt>
                <c:pt idx="73">
                  <c:v>6.379210422550349</c:v>
                </c:pt>
                <c:pt idx="74">
                  <c:v>6.421377727284197</c:v>
                </c:pt>
                <c:pt idx="75">
                  <c:v>6.4629161352195137</c:v>
                </c:pt>
                <c:pt idx="76">
                  <c:v>6.5038350259262208</c:v>
                </c:pt>
                <c:pt idx="77">
                  <c:v>6.5441436390843082</c:v>
                </c:pt>
                <c:pt idx="78">
                  <c:v>6.5838510765701903</c:v>
                </c:pt>
                <c:pt idx="79">
                  <c:v>6.6423046051990191</c:v>
                </c:pt>
                <c:pt idx="80">
                  <c:v>6.6805480383403051</c:v>
                </c:pt>
                <c:pt idx="81">
                  <c:v>6.7182210965710016</c:v>
                </c:pt>
                <c:pt idx="82">
                  <c:v>6.7553322866466949</c:v>
                </c:pt>
                <c:pt idx="83">
                  <c:v>6.7918899884504782</c:v>
                </c:pt>
                <c:pt idx="84">
                  <c:v>6.8279024568851572</c:v>
                </c:pt>
                <c:pt idx="85">
                  <c:v>6.8633778237372542</c:v>
                </c:pt>
                <c:pt idx="86">
                  <c:v>6.8983240995131991</c:v>
                </c:pt>
                <c:pt idx="87">
                  <c:v>6.949768696819846</c:v>
                </c:pt>
                <c:pt idx="88">
                  <c:v>6.9834265112192115</c:v>
                </c:pt>
                <c:pt idx="89">
                  <c:v>7.0165823421065916</c:v>
                </c:pt>
                <c:pt idx="90">
                  <c:v>7.0492436762261699</c:v>
                </c:pt>
                <c:pt idx="91">
                  <c:v>7.0814178886624166</c:v>
                </c:pt>
                <c:pt idx="92">
                  <c:v>7.1131122445054054</c:v>
                </c:pt>
                <c:pt idx="93">
                  <c:v>7.1443339004913131</c:v>
                </c:pt>
                <c:pt idx="94">
                  <c:v>7.1902954653155469</c:v>
                </c:pt>
                <c:pt idx="95">
                  <c:v>7.2203659858239977</c:v>
                </c:pt>
                <c:pt idx="96">
                  <c:v>7.2499880248798805</c:v>
                </c:pt>
                <c:pt idx="97">
                  <c:v>7.2791682712803913</c:v>
                </c:pt>
                <c:pt idx="98">
                  <c:v>7.307913314063847</c:v>
                </c:pt>
                <c:pt idx="99">
                  <c:v>7.3362296439975179</c:v>
                </c:pt>
                <c:pt idx="100">
                  <c:v>7.3641236550432776</c:v>
                </c:pt>
                <c:pt idx="101">
                  <c:v>7.3916016458013853</c:v>
                </c:pt>
                <c:pt idx="102">
                  <c:v>7.432052141253596</c:v>
                </c:pt>
                <c:pt idx="103">
                  <c:v>7.4585170246344026</c:v>
                </c:pt>
                <c:pt idx="104">
                  <c:v>7.4845872021990134</c:v>
                </c:pt>
                <c:pt idx="105">
                  <c:v>7.5102685607174227</c:v>
                </c:pt>
                <c:pt idx="106">
                  <c:v>7.5355668991624327</c:v>
                </c:pt>
                <c:pt idx="107">
                  <c:v>7.5604879300190966</c:v>
                </c:pt>
                <c:pt idx="108">
                  <c:v>7.5850372805746167</c:v>
                </c:pt>
                <c:pt idx="109">
                  <c:v>7.6211765093028969</c:v>
                </c:pt>
                <c:pt idx="110">
                  <c:v>7.6448207307907685</c:v>
                </c:pt>
                <c:pt idx="111">
                  <c:v>7.668112314724703</c:v>
                </c:pt>
                <c:pt idx="112">
                  <c:v>7.6910565204550441</c:v>
                </c:pt>
                <c:pt idx="113">
                  <c:v>7.7136585288924886</c:v>
                </c:pt>
                <c:pt idx="114">
                  <c:v>7.735923443677958</c:v>
                </c:pt>
                <c:pt idx="115">
                  <c:v>7.7578562923350241</c:v>
                </c:pt>
                <c:pt idx="116">
                  <c:v>7.7794620274051498</c:v>
                </c:pt>
                <c:pt idx="117">
                  <c:v>7.8112679442165138</c:v>
                </c:pt>
                <c:pt idx="118">
                  <c:v>7.8320770806639723</c:v>
                </c:pt>
                <c:pt idx="119">
                  <c:v>7.8525758629312294</c:v>
                </c:pt>
                <c:pt idx="120">
                  <c:v>7.8727689197407393</c:v>
                </c:pt>
                <c:pt idx="121">
                  <c:v>7.8926608107806988</c:v>
                </c:pt>
                <c:pt idx="122">
                  <c:v>7.9122560277346405</c:v>
                </c:pt>
                <c:pt idx="123">
                  <c:v>7.9315589952956769</c:v>
                </c:pt>
                <c:pt idx="124">
                  <c:v>7.9599749958837664</c:v>
                </c:pt>
                <c:pt idx="125">
                  <c:v>7.9785662673454754</c:v>
                </c:pt>
                <c:pt idx="126">
                  <c:v>7.9968802625815254</c:v>
                </c:pt>
                <c:pt idx="127">
                  <c:v>8.0149211169790746</c:v>
                </c:pt>
                <c:pt idx="128">
                  <c:v>8.0326929042487851</c:v>
                </c:pt>
                <c:pt idx="129">
                  <c:v>8.0501996373446847</c:v>
                </c:pt>
                <c:pt idx="130">
                  <c:v>8.0674452693703049</c:v>
                </c:pt>
                <c:pt idx="131">
                  <c:v>8.0844336944713202</c:v>
                </c:pt>
                <c:pt idx="132">
                  <c:v>8.109442444868618</c:v>
                </c:pt>
                <c:pt idx="133">
                  <c:v>8.1258045105334542</c:v>
                </c:pt>
                <c:pt idx="134">
                  <c:v>8.1419225470676881</c:v>
                </c:pt>
                <c:pt idx="135">
                  <c:v>8.157800194000572</c:v>
                </c:pt>
                <c:pt idx="136">
                  <c:v>8.1734410365802432</c:v>
                </c:pt>
                <c:pt idx="137">
                  <c:v>8.1888486065832833</c:v>
                </c:pt>
                <c:pt idx="138">
                  <c:v>8.2040263831122306</c:v>
                </c:pt>
                <c:pt idx="139">
                  <c:v>8.2263696681749359</c:v>
                </c:pt>
                <c:pt idx="140">
                  <c:v>8.2409878434758355</c:v>
                </c:pt>
                <c:pt idx="141">
                  <c:v>8.2553879985901197</c:v>
                </c:pt>
                <c:pt idx="142">
                  <c:v>8.2695733851412498</c:v>
                </c:pt>
                <c:pt idx="143">
                  <c:v>8.2835472062569266</c:v>
                </c:pt>
                <c:pt idx="144">
                  <c:v>8.2973126172923699</c:v>
                </c:pt>
                <c:pt idx="145">
                  <c:v>8.3108727265428062</c:v>
                </c:pt>
                <c:pt idx="146">
                  <c:v>8.3242305959453518</c:v>
                </c:pt>
                <c:pt idx="147">
                  <c:v>8.3438947861066914</c:v>
                </c:pt>
                <c:pt idx="148">
                  <c:v>8.3567601538501517</c:v>
                </c:pt>
                <c:pt idx="149">
                  <c:v>8.3694336433448857</c:v>
                </c:pt>
                <c:pt idx="150">
                  <c:v>8.3819181163250533</c:v>
                </c:pt>
                <c:pt idx="151">
                  <c:v>8.3942163918439849</c:v>
                </c:pt>
                <c:pt idx="152">
                  <c:v>8.4063312469107423</c:v>
                </c:pt>
                <c:pt idx="153">
                  <c:v>8.4182654171171727</c:v>
                </c:pt>
                <c:pt idx="154">
                  <c:v>8.4358337721657932</c:v>
                </c:pt>
                <c:pt idx="155">
                  <c:v>8.4473279321842689</c:v>
                </c:pt>
                <c:pt idx="156">
                  <c:v>8.458650664588788</c:v>
                </c:pt>
                <c:pt idx="157">
                  <c:v>8.4698045261061434</c:v>
                </c:pt>
                <c:pt idx="158">
                  <c:v>8.4807920353312696</c:v>
                </c:pt>
                <c:pt idx="159">
                  <c:v>8.4916156732959696</c:v>
                </c:pt>
                <c:pt idx="160">
                  <c:v>8.5022778840291355</c:v>
                </c:pt>
                <c:pt idx="161">
                  <c:v>8.5127810751086201</c:v>
                </c:pt>
                <c:pt idx="162">
                  <c:v>8.5282428782198654</c:v>
                </c:pt>
                <c:pt idx="163">
                  <c:v>8.5383588189919521</c:v>
                </c:pt>
                <c:pt idx="164">
                  <c:v>8.5483238873569469</c:v>
                </c:pt>
                <c:pt idx="165">
                  <c:v>8.5581403334746486</c:v>
                </c:pt>
                <c:pt idx="166">
                  <c:v>8.5678103739452407</c:v>
                </c:pt>
                <c:pt idx="167">
                  <c:v>8.5773361923098204</c:v>
                </c:pt>
                <c:pt idx="168">
                  <c:v>8.5867199395434426</c:v>
                </c:pt>
                <c:pt idx="169">
                  <c:v>8.6005338034514658</c:v>
                </c:pt>
                <c:pt idx="170">
                  <c:v>8.6095715740220644</c:v>
                </c:pt>
                <c:pt idx="171">
                  <c:v>8.6184745523640967</c:v>
                </c:pt>
                <c:pt idx="172">
                  <c:v>8.6272447488123838</c:v>
                </c:pt>
                <c:pt idx="173">
                  <c:v>8.6358841437189646</c:v>
                </c:pt>
                <c:pt idx="174">
                  <c:v>8.6443946879002649</c:v>
                </c:pt>
                <c:pt idx="175">
                  <c:v>8.6527783030776106</c:v>
                </c:pt>
                <c:pt idx="176">
                  <c:v>8.6610368823111497</c:v>
                </c:pt>
                <c:pt idx="177">
                  <c:v>8.673194380458261</c:v>
                </c:pt>
                <c:pt idx="178">
                  <c:v>8.681148467721437</c:v>
                </c:pt>
                <c:pt idx="179">
                  <c:v>8.6889839251588139</c:v>
                </c:pt>
                <c:pt idx="180">
                  <c:v>8.6967025220539185</c:v>
                </c:pt>
                <c:pt idx="181">
                  <c:v>8.7043060013026103</c:v>
                </c:pt>
                <c:pt idx="182">
                  <c:v>8.7117960798066392</c:v>
                </c:pt>
                <c:pt idx="183">
                  <c:v>8.719174448861331</c:v>
                </c:pt>
                <c:pt idx="184">
                  <c:v>8.7300361849510928</c:v>
                </c:pt>
                <c:pt idx="185">
                  <c:v>8.7371425151879691</c:v>
                </c:pt>
                <c:pt idx="186">
                  <c:v>8.7441428593210748</c:v>
                </c:pt>
                <c:pt idx="187">
                  <c:v>8.7510387980613817</c:v>
                </c:pt>
                <c:pt idx="188">
                  <c:v>8.7578318885446329</c:v>
                </c:pt>
                <c:pt idx="189">
                  <c:v>8.7645236646829439</c:v>
                </c:pt>
                <c:pt idx="190">
                  <c:v>8.7711156375111656</c:v>
                </c:pt>
                <c:pt idx="191">
                  <c:v>8.7776092955280962</c:v>
                </c:pt>
                <c:pt idx="192">
                  <c:v>8.7871686438223104</c:v>
                </c:pt>
                <c:pt idx="193">
                  <c:v>8.7934228821196356</c:v>
                </c:pt>
                <c:pt idx="194">
                  <c:v>8.7995838426875128</c:v>
                </c:pt>
                <c:pt idx="195">
                  <c:v>8.8056529167001223</c:v>
                </c:pt>
                <c:pt idx="196">
                  <c:v>8.8116314745832138</c:v>
                </c:pt>
                <c:pt idx="197">
                  <c:v>8.8175208663235747</c:v>
                </c:pt>
                <c:pt idx="198">
                  <c:v>8.8233224217738488</c:v>
                </c:pt>
                <c:pt idx="199">
                  <c:v>8.8318629222210205</c:v>
                </c:pt>
                <c:pt idx="200">
                  <c:v>8.8374505756186217</c:v>
                </c:pt>
                <c:pt idx="201">
                  <c:v>8.8429548929492103</c:v>
                </c:pt>
                <c:pt idx="202">
                  <c:v>8.848377117113797</c:v>
                </c:pt>
                <c:pt idx="203">
                  <c:v>8.853718472476368</c:v>
                </c:pt>
                <c:pt idx="204">
                  <c:v>8.8589801651403501</c:v>
                </c:pt>
                <c:pt idx="205">
                  <c:v>8.8641633832209532</c:v>
                </c:pt>
                <c:pt idx="206">
                  <c:v>8.869269297113453</c:v>
                </c:pt>
                <c:pt idx="207">
                  <c:v>8.8767857399460475</c:v>
                </c:pt>
                <c:pt idx="208">
                  <c:v>8.8817033999346169</c:v>
                </c:pt>
                <c:pt idx="209">
                  <c:v>8.8865477163542135</c:v>
                </c:pt>
                <c:pt idx="210">
                  <c:v>8.8913197830745112</c:v>
                </c:pt>
                <c:pt idx="211">
                  <c:v>8.896020677650851</c:v>
                </c:pt>
                <c:pt idx="212">
                  <c:v>8.9006514615675716</c:v>
                </c:pt>
                <c:pt idx="213">
                  <c:v>8.9052131804776877</c:v>
                </c:pt>
                <c:pt idx="214">
                  <c:v>8.9119285109999336</c:v>
                </c:pt>
                <c:pt idx="215">
                  <c:v>8.9163220403534815</c:v>
                </c:pt>
                <c:pt idx="216">
                  <c:v>8.9206500431915874</c:v>
                </c:pt>
                <c:pt idx="217">
                  <c:v>8.9249134967978652</c:v>
                </c:pt>
                <c:pt idx="218">
                  <c:v>8.929113363880397</c:v>
                </c:pt>
                <c:pt idx="219">
                  <c:v>8.9332505927891344</c:v>
                </c:pt>
                <c:pt idx="220">
                  <c:v>8.9373261177300236</c:v>
                </c:pt>
                <c:pt idx="221">
                  <c:v>8.9413408589759662</c:v>
                </c:pt>
                <c:pt idx="222">
                  <c:v>8.9472509807872882</c:v>
                </c:pt>
                <c:pt idx="223">
                  <c:v>8.9511176994208785</c:v>
                </c:pt>
                <c:pt idx="224">
                  <c:v>8.9549267485642119</c:v>
                </c:pt>
                <c:pt idx="225">
                  <c:v>8.9586789883186881</c:v>
                </c:pt>
                <c:pt idx="226">
                  <c:v>8.9623752659578759</c:v>
                </c:pt>
                <c:pt idx="227">
                  <c:v>8.9660164161188316</c:v>
                </c:pt>
                <c:pt idx="228">
                  <c:v>8.9696032609905689</c:v>
                </c:pt>
                <c:pt idx="229">
                  <c:v>8.9748834742874291</c:v>
                </c:pt>
                <c:pt idx="230">
                  <c:v>8.9783380729904874</c:v>
                </c:pt>
                <c:pt idx="231">
                  <c:v>8.9817411486930023</c:v>
                </c:pt>
              </c:numCache>
            </c:numRef>
          </c:xVal>
          <c:yVal>
            <c:numRef>
              <c:f>'From speed-time curves'!$L$2:$L$275</c:f>
              <c:numCache>
                <c:formatCode>0.00</c:formatCode>
                <c:ptCount val="274"/>
                <c:pt idx="0">
                  <c:v>6.8585679534130204</c:v>
                </c:pt>
                <c:pt idx="1">
                  <c:v>6.7563851727473487</c:v>
                </c:pt>
                <c:pt idx="2">
                  <c:v>6.6558246790005517</c:v>
                </c:pt>
                <c:pt idx="3">
                  <c:v>6.5568593665733426</c:v>
                </c:pt>
                <c:pt idx="4">
                  <c:v>6.4113442738793802</c:v>
                </c:pt>
                <c:pt idx="5">
                  <c:v>6.3162515219405009</c:v>
                </c:pt>
                <c:pt idx="6">
                  <c:v>6.2226628796203567</c:v>
                </c:pt>
                <c:pt idx="7">
                  <c:v>6.1305533719872072</c:v>
                </c:pt>
                <c:pt idx="8">
                  <c:v>6.0398984718570956</c:v>
                </c:pt>
                <c:pt idx="9">
                  <c:v>5.95067409088771</c:v>
                </c:pt>
                <c:pt idx="10">
                  <c:v>5.8628565708710614</c:v>
                </c:pt>
                <c:pt idx="11">
                  <c:v>5.7764226752200525</c:v>
                </c:pt>
                <c:pt idx="12">
                  <c:v>5.6493163124848618</c:v>
                </c:pt>
                <c:pt idx="13">
                  <c:v>5.5662425099504045</c:v>
                </c:pt>
                <c:pt idx="14">
                  <c:v>5.4844742054603675</c:v>
                </c:pt>
                <c:pt idx="15">
                  <c:v>5.4039899593299721</c:v>
                </c:pt>
                <c:pt idx="16">
                  <c:v>5.3247687099293906</c:v>
                </c:pt>
                <c:pt idx="17">
                  <c:v>5.2467897663193632</c:v>
                </c:pt>
                <c:pt idx="18">
                  <c:v>5.1700328010477525</c:v>
                </c:pt>
                <c:pt idx="19">
                  <c:v>5.0571449717021828</c:v>
                </c:pt>
                <c:pt idx="20">
                  <c:v>4.9833563418887943</c:v>
                </c:pt>
                <c:pt idx="21">
                  <c:v>4.9107213064322677</c:v>
                </c:pt>
                <c:pt idx="22">
                  <c:v>4.8392210885518621</c:v>
                </c:pt>
                <c:pt idx="23">
                  <c:v>4.7688372380419413</c:v>
                </c:pt>
                <c:pt idx="24">
                  <c:v>4.6995516250236955</c:v>
                </c:pt>
                <c:pt idx="25">
                  <c:v>4.6313464338308217</c:v>
                </c:pt>
                <c:pt idx="26">
                  <c:v>4.5642041570259897</c:v>
                </c:pt>
                <c:pt idx="27">
                  <c:v>4.4654461514854642</c:v>
                </c:pt>
                <c:pt idx="28">
                  <c:v>4.4008865358613871</c:v>
                </c:pt>
                <c:pt idx="29">
                  <c:v>4.3373309024697546</c:v>
                </c:pt>
                <c:pt idx="30">
                  <c:v>4.2747630602094118</c:v>
                </c:pt>
                <c:pt idx="31">
                  <c:v>4.2131670955006983</c:v>
                </c:pt>
                <c:pt idx="32">
                  <c:v>4.1525273670793341</c:v>
                </c:pt>
                <c:pt idx="33">
                  <c:v>4.0928285008995289</c:v>
                </c:pt>
                <c:pt idx="34">
                  <c:v>4.0050113317304961</c:v>
                </c:pt>
                <c:pt idx="35">
                  <c:v>3.9475990685782834</c:v>
                </c:pt>
                <c:pt idx="36">
                  <c:v>3.891075891740357</c:v>
                </c:pt>
                <c:pt idx="37">
                  <c:v>3.8354275693825746</c:v>
                </c:pt>
                <c:pt idx="38">
                  <c:v>3.7806401106977248</c:v>
                </c:pt>
                <c:pt idx="39">
                  <c:v>3.7266997614590394</c:v>
                </c:pt>
                <c:pt idx="40">
                  <c:v>3.6735929996652383</c:v>
                </c:pt>
                <c:pt idx="41">
                  <c:v>3.6213065312749984</c:v>
                </c:pt>
                <c:pt idx="42">
                  <c:v>3.5443863478099691</c:v>
                </c:pt>
                <c:pt idx="43">
                  <c:v>3.4940939100142088</c:v>
                </c:pt>
                <c:pt idx="44">
                  <c:v>3.4445769721046253</c:v>
                </c:pt>
                <c:pt idx="45">
                  <c:v>3.3958232153696724</c:v>
                </c:pt>
                <c:pt idx="46">
                  <c:v>3.3478205271063315</c:v>
                </c:pt>
                <c:pt idx="47">
                  <c:v>3.3005569968879125</c:v>
                </c:pt>
                <c:pt idx="48">
                  <c:v>3.2540209129070417</c:v>
                </c:pt>
                <c:pt idx="49">
                  <c:v>3.1855556081578009</c:v>
                </c:pt>
                <c:pt idx="50">
                  <c:v>3.1407881719113546</c:v>
                </c:pt>
                <c:pt idx="51">
                  <c:v>3.0967087036107253</c:v>
                </c:pt>
                <c:pt idx="52">
                  <c:v>3.0533063419122275</c:v>
                </c:pt>
                <c:pt idx="53">
                  <c:v>3.010570405248211</c:v>
                </c:pt>
                <c:pt idx="54">
                  <c:v>2.9684903886192382</c:v>
                </c:pt>
                <c:pt idx="55">
                  <c:v>2.9270559604496871</c:v>
                </c:pt>
                <c:pt idx="56">
                  <c:v>2.8862569595053835</c:v>
                </c:pt>
                <c:pt idx="57">
                  <c:v>2.8262280674696809</c:v>
                </c:pt>
                <c:pt idx="58">
                  <c:v>2.7869742699487188</c:v>
                </c:pt>
                <c:pt idx="59">
                  <c:v>2.7483216336779273</c:v>
                </c:pt>
                <c:pt idx="60">
                  <c:v>2.710260727410529</c:v>
                </c:pt>
                <c:pt idx="61">
                  <c:v>2.6727822743371745</c:v>
                </c:pt>
                <c:pt idx="62">
                  <c:v>2.6358771493747359</c:v>
                </c:pt>
                <c:pt idx="63">
                  <c:v>2.5995363765076083</c:v>
                </c:pt>
                <c:pt idx="64">
                  <c:v>2.5460641021506034</c:v>
                </c:pt>
                <c:pt idx="65">
                  <c:v>2.5110958943178949</c:v>
                </c:pt>
                <c:pt idx="66">
                  <c:v>2.4766617592399536</c:v>
                </c:pt>
                <c:pt idx="67">
                  <c:v>2.4427533601552569</c:v>
                </c:pt>
                <c:pt idx="68">
                  <c:v>2.4093624956360098</c:v>
                </c:pt>
                <c:pt idx="69">
                  <c:v>2.3764810972441683</c:v>
                </c:pt>
                <c:pt idx="70">
                  <c:v>2.3441012272320578</c:v>
                </c:pt>
                <c:pt idx="71">
                  <c:v>2.3122150762866425</c:v>
                </c:pt>
                <c:pt idx="72">
                  <c:v>2.26529480033467</c:v>
                </c:pt>
                <c:pt idx="73">
                  <c:v>2.2346096043077628</c:v>
                </c:pt>
                <c:pt idx="74">
                  <c:v>2.2043917745992165</c:v>
                </c:pt>
                <c:pt idx="75">
                  <c:v>2.1746340530615744</c:v>
                </c:pt>
                <c:pt idx="76">
                  <c:v>2.1453292983153003</c:v>
                </c:pt>
                <c:pt idx="77">
                  <c:v>2.1164704837550925</c:v>
                </c:pt>
                <c:pt idx="78">
                  <c:v>2.0880506955933948</c:v>
                </c:pt>
                <c:pt idx="79">
                  <c:v>2.0462293363855926</c:v>
                </c:pt>
                <c:pt idx="80">
                  <c:v>2.0188775895369022</c:v>
                </c:pt>
                <c:pt idx="81">
                  <c:v>1.991941531868973</c:v>
                </c:pt>
                <c:pt idx="82">
                  <c:v>1.9654147340216441</c:v>
                </c:pt>
                <c:pt idx="83">
                  <c:v>1.9392908693230066</c:v>
                </c:pt>
                <c:pt idx="84">
                  <c:v>1.9135637120565898</c:v>
                </c:pt>
                <c:pt idx="85">
                  <c:v>1.8882271357603551</c:v>
                </c:pt>
                <c:pt idx="86">
                  <c:v>1.8632751115568456</c:v>
                </c:pt>
                <c:pt idx="87">
                  <c:v>1.8265551579745645</c:v>
                </c:pt>
                <c:pt idx="88">
                  <c:v>1.8025387633511147</c:v>
                </c:pt>
                <c:pt idx="89">
                  <c:v>1.7788865648280212</c:v>
                </c:pt>
                <c:pt idx="90">
                  <c:v>1.755592952797796</c:v>
                </c:pt>
                <c:pt idx="91">
                  <c:v>1.732652406582482</c:v>
                </c:pt>
                <c:pt idx="92">
                  <c:v>1.7100594929514232</c:v>
                </c:pt>
                <c:pt idx="93">
                  <c:v>1.687808864665753</c:v>
                </c:pt>
                <c:pt idx="94">
                  <c:v>1.6550632179318414</c:v>
                </c:pt>
                <c:pt idx="95">
                  <c:v>1.6336454603327077</c:v>
                </c:pt>
                <c:pt idx="96">
                  <c:v>1.61255192952266</c:v>
                </c:pt>
                <c:pt idx="97">
                  <c:v>1.5917776479039791</c:v>
                </c:pt>
                <c:pt idx="98">
                  <c:v>1.5713177163197787</c:v>
                </c:pt>
                <c:pt idx="99">
                  <c:v>1.5511673127596668</c:v>
                </c:pt>
                <c:pt idx="100">
                  <c:v>1.5313216910884004</c:v>
                </c:pt>
                <c:pt idx="101">
                  <c:v>1.5117761797970699</c:v>
                </c:pt>
                <c:pt idx="102">
                  <c:v>1.4830105812315986</c:v>
                </c:pt>
                <c:pt idx="103">
                  <c:v>1.4641953867633044</c:v>
                </c:pt>
                <c:pt idx="104">
                  <c:v>1.4456645225597606</c:v>
                </c:pt>
                <c:pt idx="105">
                  <c:v>1.4274136380589078</c:v>
                </c:pt>
                <c:pt idx="106">
                  <c:v>1.409438450840129</c:v>
                </c:pt>
                <c:pt idx="107">
                  <c:v>1.3917347455115749</c:v>
                </c:pt>
                <c:pt idx="108">
                  <c:v>1.3742983726169422</c:v>
                </c:pt>
                <c:pt idx="109">
                  <c:v>1.3486361440126444</c:v>
                </c:pt>
                <c:pt idx="110">
                  <c:v>1.3318503713915073</c:v>
                </c:pt>
                <c:pt idx="111">
                  <c:v>1.3153179120094052</c:v>
                </c:pt>
                <c:pt idx="112">
                  <c:v>1.2990349000942296</c:v>
                </c:pt>
                <c:pt idx="113">
                  <c:v>1.2829975301279786</c:v>
                </c:pt>
                <c:pt idx="114">
                  <c:v>1.267202055871171</c:v>
                </c:pt>
                <c:pt idx="115">
                  <c:v>1.251644789404087</c:v>
                </c:pt>
                <c:pt idx="116">
                  <c:v>1.2363221001845146</c:v>
                </c:pt>
                <c:pt idx="117">
                  <c:v>1.2137700955823589</c:v>
                </c:pt>
                <c:pt idx="118">
                  <c:v>1.1990183340860854</c:v>
                </c:pt>
                <c:pt idx="119">
                  <c:v>1.1844888815602013</c:v>
                </c:pt>
                <c:pt idx="120">
                  <c:v>1.1701783544281714</c:v>
                </c:pt>
                <c:pt idx="121">
                  <c:v>1.1560834215901046</c:v>
                </c:pt>
                <c:pt idx="122">
                  <c:v>1.1422008035805036</c:v>
                </c:pt>
                <c:pt idx="123">
                  <c:v>1.1285272717403438</c:v>
                </c:pt>
                <c:pt idx="124">
                  <c:v>1.1084020706877165</c:v>
                </c:pt>
                <c:pt idx="125">
                  <c:v>1.095237454998881</c:v>
                </c:pt>
                <c:pt idx="126">
                  <c:v>1.0822710136475837</c:v>
                </c:pt>
                <c:pt idx="127">
                  <c:v>1.0694997367293366</c:v>
                </c:pt>
                <c:pt idx="128">
                  <c:v>1.0569206608370227</c:v>
                </c:pt>
                <c:pt idx="129">
                  <c:v>1.04453086831985</c:v>
                </c:pt>
                <c:pt idx="130">
                  <c:v>1.0323274865547662</c:v>
                </c:pt>
                <c:pt idx="131">
                  <c:v>1.0203076872301113</c:v>
                </c:pt>
                <c:pt idx="132">
                  <c:v>1.0026161255307249</c:v>
                </c:pt>
                <c:pt idx="133">
                  <c:v>0.99104319291341492</c:v>
                </c:pt>
                <c:pt idx="134">
                  <c:v>0.97964428253481417</c:v>
                </c:pt>
                <c:pt idx="135">
                  <c:v>0.96841675693661833</c:v>
                </c:pt>
                <c:pt idx="136">
                  <c:v>0.95735801924090924</c:v>
                </c:pt>
                <c:pt idx="137">
                  <c:v>0.94646551250807998</c:v>
                </c:pt>
                <c:pt idx="138">
                  <c:v>0.93573671910542899</c:v>
                </c:pt>
                <c:pt idx="139">
                  <c:v>0.91994507922728508</c:v>
                </c:pt>
                <c:pt idx="140">
                  <c:v>0.90961480688345775</c:v>
                </c:pt>
                <c:pt idx="141">
                  <c:v>0.89943973682488232</c:v>
                </c:pt>
                <c:pt idx="142">
                  <c:v>0.88941752076279579</c:v>
                </c:pt>
                <c:pt idx="143">
                  <c:v>0.87954584642491318</c:v>
                </c:pt>
                <c:pt idx="144">
                  <c:v>0.86982243698885708</c:v>
                </c:pt>
                <c:pt idx="145">
                  <c:v>0.86024505052490641</c:v>
                </c:pt>
                <c:pt idx="146">
                  <c:v>0.85081147944790325</c:v>
                </c:pt>
                <c:pt idx="147">
                  <c:v>0.83692603065285531</c:v>
                </c:pt>
                <c:pt idx="148">
                  <c:v>0.82784256040371129</c:v>
                </c:pt>
                <c:pt idx="149">
                  <c:v>0.81889544175296392</c:v>
                </c:pt>
                <c:pt idx="150">
                  <c:v>0.8100826151208117</c:v>
                </c:pt>
                <c:pt idx="151">
                  <c:v>0.80140205241409757</c:v>
                </c:pt>
                <c:pt idx="152">
                  <c:v>0.79285175653392981</c:v>
                </c:pt>
                <c:pt idx="153">
                  <c:v>0.78442976089131589</c:v>
                </c:pt>
                <c:pt idx="154">
                  <c:v>0.77203310225423805</c:v>
                </c:pt>
                <c:pt idx="155">
                  <c:v>0.76392344932129008</c:v>
                </c:pt>
                <c:pt idx="156">
                  <c:v>0.75593544702013704</c:v>
                </c:pt>
                <c:pt idx="157">
                  <c:v>0.74806726027040382</c:v>
                </c:pt>
                <c:pt idx="158">
                  <c:v>0.74031708197483559</c:v>
                </c:pt>
                <c:pt idx="159">
                  <c:v>0.7326831325837655</c:v>
                </c:pt>
                <c:pt idx="160">
                  <c:v>0.725163659666618</c:v>
                </c:pt>
                <c:pt idx="161">
                  <c:v>0.7177569374903221</c:v>
                </c:pt>
                <c:pt idx="162">
                  <c:v>0.70685455140343789</c:v>
                </c:pt>
                <c:pt idx="163">
                  <c:v>0.69972232747469432</c:v>
                </c:pt>
                <c:pt idx="164">
                  <c:v>0.69269701853533949</c:v>
                </c:pt>
                <c:pt idx="165">
                  <c:v>0.68577701395344637</c:v>
                </c:pt>
                <c:pt idx="166">
                  <c:v>0.67896072759426351</c:v>
                </c:pt>
                <c:pt idx="167">
                  <c:v>0.67224659744077286</c:v>
                </c:pt>
                <c:pt idx="168">
                  <c:v>0.66563308522032261</c:v>
                </c:pt>
                <c:pt idx="169">
                  <c:v>0.65589816798285638</c:v>
                </c:pt>
                <c:pt idx="170">
                  <c:v>0.64952962317528828</c:v>
                </c:pt>
                <c:pt idx="171">
                  <c:v>0.64325649408184948</c:v>
                </c:pt>
                <c:pt idx="172">
                  <c:v>0.63707734481693867</c:v>
                </c:pt>
                <c:pt idx="173">
                  <c:v>0.63099076128990983</c:v>
                </c:pt>
                <c:pt idx="174">
                  <c:v>0.624995350868775</c:v>
                </c:pt>
                <c:pt idx="175">
                  <c:v>0.61908974204925493</c:v>
                </c:pt>
                <c:pt idx="176">
                  <c:v>0.61327258412908647</c:v>
                </c:pt>
                <c:pt idx="177">
                  <c:v>0.60470978834987166</c:v>
                </c:pt>
                <c:pt idx="178">
                  <c:v>0.59910798199046911</c:v>
                </c:pt>
                <c:pt idx="179">
                  <c:v>0.59359005830652201</c:v>
                </c:pt>
                <c:pt idx="180">
                  <c:v>0.58815475631105274</c:v>
                </c:pt>
                <c:pt idx="181">
                  <c:v>0.58280083411794825</c:v>
                </c:pt>
                <c:pt idx="182">
                  <c:v>0.57752706864837777</c:v>
                </c:pt>
                <c:pt idx="183">
                  <c:v>0.57233225534184506</c:v>
                </c:pt>
                <c:pt idx="184">
                  <c:v>0.56468548051528589</c:v>
                </c:pt>
                <c:pt idx="185">
                  <c:v>0.55968289663671356</c:v>
                </c:pt>
                <c:pt idx="186">
                  <c:v>0.55475519072574142</c:v>
                </c:pt>
                <c:pt idx="187">
                  <c:v>0.54990123809915759</c:v>
                </c:pt>
                <c:pt idx="188">
                  <c:v>0.54511993108238599</c:v>
                </c:pt>
                <c:pt idx="189">
                  <c:v>0.54041017874886632</c:v>
                </c:pt>
                <c:pt idx="190">
                  <c:v>0.53577090666352301</c:v>
                </c:pt>
                <c:pt idx="191">
                  <c:v>0.53120105663026163</c:v>
                </c:pt>
                <c:pt idx="192">
                  <c:v>0.52447417241524685</c:v>
                </c:pt>
                <c:pt idx="193">
                  <c:v>0.52007335224039697</c:v>
                </c:pt>
                <c:pt idx="194">
                  <c:v>0.5157383747598917</c:v>
                </c:pt>
                <c:pt idx="195">
                  <c:v>0.51146825183297828</c:v>
                </c:pt>
                <c:pt idx="196">
                  <c:v>0.50726201023818229</c:v>
                </c:pt>
                <c:pt idx="197">
                  <c:v>0.50311869144541344</c:v>
                </c:pt>
                <c:pt idx="198">
                  <c:v>0.49903735139162964</c:v>
                </c:pt>
                <c:pt idx="199">
                  <c:v>0.4930295213141162</c:v>
                </c:pt>
                <c:pt idx="200">
                  <c:v>0.48909909078860359</c:v>
                </c:pt>
                <c:pt idx="201">
                  <c:v>0.48522744555204372</c:v>
                </c:pt>
                <c:pt idx="202">
                  <c:v>0.48141370395949062</c:v>
                </c:pt>
                <c:pt idx="203">
                  <c:v>0.47765699766026909</c:v>
                </c:pt>
                <c:pt idx="204">
                  <c:v>0.47395647139540498</c:v>
                </c:pt>
                <c:pt idx="205">
                  <c:v>0.47031128279819978</c:v>
                </c:pt>
                <c:pt idx="206">
                  <c:v>0.46672060219790634</c:v>
                </c:pt>
                <c:pt idx="207">
                  <c:v>0.4614349996083244</c:v>
                </c:pt>
                <c:pt idx="208">
                  <c:v>0.45797704077204193</c:v>
                </c:pt>
                <c:pt idx="209">
                  <c:v>0.45457078330214645</c:v>
                </c:pt>
                <c:pt idx="210">
                  <c:v>0.45121545231071764</c:v>
                </c:pt>
                <c:pt idx="211">
                  <c:v>0.44791028457918025</c:v>
                </c:pt>
                <c:pt idx="212">
                  <c:v>0.44465452838093517</c:v>
                </c:pt>
                <c:pt idx="213">
                  <c:v>0.44144744330673441</c:v>
                </c:pt>
                <c:pt idx="214">
                  <c:v>0.43672648179427714</c:v>
                </c:pt>
                <c:pt idx="215">
                  <c:v>0.43363790796568025</c:v>
                </c:pt>
                <c:pt idx="216">
                  <c:v>0.43059550049460144</c:v>
                </c:pt>
                <c:pt idx="217">
                  <c:v>0.42759856781028655</c:v>
                </c:pt>
                <c:pt idx="218">
                  <c:v>0.42464642874601982</c:v>
                </c:pt>
                <c:pt idx="219">
                  <c:v>0.4217384123813005</c:v>
                </c:pt>
                <c:pt idx="220">
                  <c:v>0.41887385788644793</c:v>
                </c:pt>
                <c:pt idx="221">
                  <c:v>0.4160521143696036</c:v>
                </c:pt>
                <c:pt idx="222">
                  <c:v>0.41189836990124495</c:v>
                </c:pt>
                <c:pt idx="223">
                  <c:v>0.40918087004143744</c:v>
                </c:pt>
                <c:pt idx="224">
                  <c:v>0.40650397914438313</c:v>
                </c:pt>
                <c:pt idx="225">
                  <c:v>0.40386708920735309</c:v>
                </c:pt>
                <c:pt idx="226">
                  <c:v>0.40126960136506834</c:v>
                </c:pt>
                <c:pt idx="227">
                  <c:v>0.39871092575136502</c:v>
                </c:pt>
                <c:pt idx="228">
                  <c:v>0.39619048136298091</c:v>
                </c:pt>
                <c:pt idx="229">
                  <c:v>0.39248024883168248</c:v>
                </c:pt>
                <c:pt idx="230">
                  <c:v>0.3900528975754412</c:v>
                </c:pt>
                <c:pt idx="231">
                  <c:v>0.38766181191054999</c:v>
                </c:pt>
              </c:numCache>
            </c:numRef>
          </c:yVal>
          <c:smooth val="1"/>
          <c:extLst>
            <c:ext xmlns:c16="http://schemas.microsoft.com/office/drawing/2014/chart" uri="{C3380CC4-5D6E-409C-BE32-E72D297353CC}">
              <c16:uniqueId val="{00000000-8CCD-5D47-B0CA-B3AAEF9015A6}"/>
            </c:ext>
          </c:extLst>
        </c:ser>
        <c:dLbls>
          <c:showLegendKey val="0"/>
          <c:showVal val="0"/>
          <c:showCatName val="0"/>
          <c:showSerName val="0"/>
          <c:showPercent val="0"/>
          <c:showBubbleSize val="0"/>
        </c:dLbls>
        <c:axId val="2118986000"/>
        <c:axId val="-2139584176"/>
      </c:scatterChart>
      <c:scatterChart>
        <c:scatterStyle val="smoothMarker"/>
        <c:varyColors val="0"/>
        <c:ser>
          <c:idx val="0"/>
          <c:order val="0"/>
          <c:tx>
            <c:v>Power-Velocity</c:v>
          </c:tx>
          <c:spPr>
            <a:ln>
              <a:solidFill>
                <a:schemeClr val="accent3"/>
              </a:solidFill>
            </a:ln>
          </c:spPr>
          <c:marker>
            <c:symbol val="none"/>
          </c:marker>
          <c:xVal>
            <c:numRef>
              <c:f>'From speed-time curves'!$D$2:$D$275</c:f>
              <c:numCache>
                <c:formatCode>0.00</c:formatCode>
                <c:ptCount val="274"/>
                <c:pt idx="0">
                  <c:v>7.8002070647477634E-2</c:v>
                </c:pt>
                <c:pt idx="1">
                  <c:v>0.21414763138808079</c:v>
                </c:pt>
                <c:pt idx="2">
                  <c:v>0.34826267327469318</c:v>
                </c:pt>
                <c:pt idx="3">
                  <c:v>0.48037748012115267</c:v>
                </c:pt>
                <c:pt idx="4">
                  <c:v>0.6748643856797667</c:v>
                </c:pt>
                <c:pt idx="5">
                  <c:v>0.80210814912843453</c:v>
                </c:pt>
                <c:pt idx="6">
                  <c:v>0.92745415800229458</c:v>
                </c:pt>
                <c:pt idx="7">
                  <c:v>1.0509307160258559</c:v>
                </c:pt>
                <c:pt idx="8">
                  <c:v>1.1725657047927425</c:v>
                </c:pt>
                <c:pt idx="9">
                  <c:v>1.2923865900614862</c:v>
                </c:pt>
                <c:pt idx="10">
                  <c:v>1.4104204279574273</c:v>
                </c:pt>
                <c:pt idx="11">
                  <c:v>1.5266938710821201</c:v>
                </c:pt>
                <c:pt idx="12">
                  <c:v>1.6978606213635459</c:v>
                </c:pt>
                <c:pt idx="13">
                  <c:v>1.8098470886299665</c:v>
                </c:pt>
                <c:pt idx="14">
                  <c:v>1.9201633535633875</c:v>
                </c:pt>
                <c:pt idx="15">
                  <c:v>2.0288343261007102</c:v>
                </c:pt>
                <c:pt idx="16">
                  <c:v>2.1358845446639911</c:v>
                </c:pt>
                <c:pt idx="17">
                  <c:v>2.2413381817013351</c:v>
                </c:pt>
                <c:pt idx="18">
                  <c:v>2.3452190491451552</c:v>
                </c:pt>
                <c:pt idx="19">
                  <c:v>2.4981426232557609</c:v>
                </c:pt>
                <c:pt idx="20">
                  <c:v>2.5981934263366422</c:v>
                </c:pt>
                <c:pt idx="21">
                  <c:v>2.6967520394341888</c:v>
                </c:pt>
                <c:pt idx="22">
                  <c:v>2.7938407175516358</c:v>
                </c:pt>
                <c:pt idx="23">
                  <c:v>2.8894813837739166</c:v>
                </c:pt>
                <c:pt idx="24">
                  <c:v>2.983695634217995</c:v>
                </c:pt>
                <c:pt idx="25">
                  <c:v>3.0765047429093739</c:v>
                </c:pt>
                <c:pt idx="26">
                  <c:v>3.1679296665858696</c:v>
                </c:pt>
                <c:pt idx="27">
                  <c:v>3.3025167800306079</c:v>
                </c:pt>
                <c:pt idx="28">
                  <c:v>3.3905708872066831</c:v>
                </c:pt>
                <c:pt idx="29">
                  <c:v>3.4773117269958536</c:v>
                </c:pt>
                <c:pt idx="30">
                  <c:v>3.5627588858919808</c:v>
                </c:pt>
                <c:pt idx="31">
                  <c:v>3.6469316582696294</c:v>
                </c:pt>
                <c:pt idx="32">
                  <c:v>3.7298490507408322</c:v>
                </c:pt>
                <c:pt idx="33">
                  <c:v>3.8115297864468731</c:v>
                </c:pt>
                <c:pt idx="34">
                  <c:v>3.9317724292694982</c:v>
                </c:pt>
                <c:pt idx="35">
                  <c:v>4.0104416145075437</c:v>
                </c:pt>
                <c:pt idx="36">
                  <c:v>4.0879375021148396</c:v>
                </c:pt>
                <c:pt idx="37">
                  <c:v>4.1642775910311061</c:v>
                </c:pt>
                <c:pt idx="38">
                  <c:v>4.2394791192112278</c:v>
                </c:pt>
                <c:pt idx="39">
                  <c:v>4.3135590675176605</c:v>
                </c:pt>
                <c:pt idx="40">
                  <c:v>4.3865341635547974</c:v>
                </c:pt>
                <c:pt idx="41">
                  <c:v>4.4584208854461362</c:v>
                </c:pt>
                <c:pt idx="42">
                  <c:v>4.5642457087579364</c:v>
                </c:pt>
                <c:pt idx="43">
                  <c:v>4.6334819832814436</c:v>
                </c:pt>
                <c:pt idx="44">
                  <c:v>4.701685645650465</c:v>
                </c:pt>
                <c:pt idx="45">
                  <c:v>4.7688720965761018</c:v>
                </c:pt>
                <c:pt idx="46">
                  <c:v>4.8350565070782734</c:v>
                </c:pt>
                <c:pt idx="47">
                  <c:v>4.9002538219114138</c:v>
                </c:pt>
                <c:pt idx="48">
                  <c:v>4.9644787629390619</c:v>
                </c:pt>
                <c:pt idx="49">
                  <c:v>5.0590246381388653</c:v>
                </c:pt>
                <c:pt idx="50">
                  <c:v>5.1208816199465463</c:v>
                </c:pt>
                <c:pt idx="51">
                  <c:v>5.1818160467540615</c:v>
                </c:pt>
                <c:pt idx="52">
                  <c:v>5.241841677844576</c:v>
                </c:pt>
                <c:pt idx="53">
                  <c:v>5.3009720672908598</c:v>
                </c:pt>
                <c:pt idx="54">
                  <c:v>5.3592205670158677</c:v>
                </c:pt>
                <c:pt idx="55">
                  <c:v>5.4166003298076637</c:v>
                </c:pt>
                <c:pt idx="56">
                  <c:v>5.4731243122893822</c:v>
                </c:pt>
                <c:pt idx="57">
                  <c:v>5.5563335657040627</c:v>
                </c:pt>
                <c:pt idx="58">
                  <c:v>5.6107735215860641</c:v>
                </c:pt>
                <c:pt idx="59">
                  <c:v>5.6644015423874983</c:v>
                </c:pt>
                <c:pt idx="60">
                  <c:v>5.717229737570328</c:v>
                </c:pt>
                <c:pt idx="61">
                  <c:v>5.7692700359920916</c:v>
                </c:pt>
                <c:pt idx="62">
                  <c:v>5.8205341885994937</c:v>
                </c:pt>
                <c:pt idx="63">
                  <c:v>5.8710337710818266</c:v>
                </c:pt>
                <c:pt idx="64">
                  <c:v>5.9453744734105598</c:v>
                </c:pt>
                <c:pt idx="65">
                  <c:v>5.994012147574562</c:v>
                </c:pt>
                <c:pt idx="66">
                  <c:v>6.0419244237610856</c:v>
                </c:pt>
                <c:pt idx="67">
                  <c:v>6.0891221207897921</c:v>
                </c:pt>
                <c:pt idx="68">
                  <c:v>6.1356158961249792</c:v>
                </c:pt>
                <c:pt idx="69">
                  <c:v>6.181416248282078</c:v>
                </c:pt>
                <c:pt idx="70">
                  <c:v>6.2265335191982718</c:v>
                </c:pt>
                <c:pt idx="71">
                  <c:v>6.2709778965677518</c:v>
                </c:pt>
                <c:pt idx="72">
                  <c:v>6.3364046994401599</c:v>
                </c:pt>
                <c:pt idx="73">
                  <c:v>6.379210422550349</c:v>
                </c:pt>
                <c:pt idx="74">
                  <c:v>6.421377727284197</c:v>
                </c:pt>
                <c:pt idx="75">
                  <c:v>6.4629161352195137</c:v>
                </c:pt>
                <c:pt idx="76">
                  <c:v>6.5038350259262208</c:v>
                </c:pt>
                <c:pt idx="77">
                  <c:v>6.5441436390843082</c:v>
                </c:pt>
                <c:pt idx="78">
                  <c:v>6.5838510765701903</c:v>
                </c:pt>
                <c:pt idx="79">
                  <c:v>6.6423046051990191</c:v>
                </c:pt>
                <c:pt idx="80">
                  <c:v>6.6805480383403051</c:v>
                </c:pt>
                <c:pt idx="81">
                  <c:v>6.7182210965710016</c:v>
                </c:pt>
                <c:pt idx="82">
                  <c:v>6.7553322866466949</c:v>
                </c:pt>
                <c:pt idx="83">
                  <c:v>6.7918899884504782</c:v>
                </c:pt>
                <c:pt idx="84">
                  <c:v>6.8279024568851572</c:v>
                </c:pt>
                <c:pt idx="85">
                  <c:v>6.8633778237372542</c:v>
                </c:pt>
                <c:pt idx="86">
                  <c:v>6.8983240995131991</c:v>
                </c:pt>
                <c:pt idx="87">
                  <c:v>6.949768696819846</c:v>
                </c:pt>
                <c:pt idx="88">
                  <c:v>6.9834265112192115</c:v>
                </c:pt>
                <c:pt idx="89">
                  <c:v>7.0165823421065916</c:v>
                </c:pt>
                <c:pt idx="90">
                  <c:v>7.0492436762261699</c:v>
                </c:pt>
                <c:pt idx="91">
                  <c:v>7.0814178886624166</c:v>
                </c:pt>
                <c:pt idx="92">
                  <c:v>7.1131122445054054</c:v>
                </c:pt>
                <c:pt idx="93">
                  <c:v>7.1443339004913131</c:v>
                </c:pt>
                <c:pt idx="94">
                  <c:v>7.1902954653155469</c:v>
                </c:pt>
                <c:pt idx="95">
                  <c:v>7.2203659858239977</c:v>
                </c:pt>
                <c:pt idx="96">
                  <c:v>7.2499880248798805</c:v>
                </c:pt>
                <c:pt idx="97">
                  <c:v>7.2791682712803913</c:v>
                </c:pt>
                <c:pt idx="98">
                  <c:v>7.307913314063847</c:v>
                </c:pt>
                <c:pt idx="99">
                  <c:v>7.3362296439975179</c:v>
                </c:pt>
                <c:pt idx="100">
                  <c:v>7.3641236550432776</c:v>
                </c:pt>
                <c:pt idx="101">
                  <c:v>7.3916016458013853</c:v>
                </c:pt>
                <c:pt idx="102">
                  <c:v>7.432052141253596</c:v>
                </c:pt>
                <c:pt idx="103">
                  <c:v>7.4585170246344026</c:v>
                </c:pt>
                <c:pt idx="104">
                  <c:v>7.4845872021990134</c:v>
                </c:pt>
                <c:pt idx="105">
                  <c:v>7.5102685607174227</c:v>
                </c:pt>
                <c:pt idx="106">
                  <c:v>7.5355668991624327</c:v>
                </c:pt>
                <c:pt idx="107">
                  <c:v>7.5604879300190966</c:v>
                </c:pt>
                <c:pt idx="108">
                  <c:v>7.5850372805746167</c:v>
                </c:pt>
                <c:pt idx="109">
                  <c:v>7.6211765093028969</c:v>
                </c:pt>
                <c:pt idx="110">
                  <c:v>7.6448207307907685</c:v>
                </c:pt>
                <c:pt idx="111">
                  <c:v>7.668112314724703</c:v>
                </c:pt>
                <c:pt idx="112">
                  <c:v>7.6910565204550441</c:v>
                </c:pt>
                <c:pt idx="113">
                  <c:v>7.7136585288924886</c:v>
                </c:pt>
                <c:pt idx="114">
                  <c:v>7.735923443677958</c:v>
                </c:pt>
                <c:pt idx="115">
                  <c:v>7.7578562923350241</c:v>
                </c:pt>
                <c:pt idx="116">
                  <c:v>7.7794620274051498</c:v>
                </c:pt>
                <c:pt idx="117">
                  <c:v>7.8112679442165138</c:v>
                </c:pt>
                <c:pt idx="118">
                  <c:v>7.8320770806639723</c:v>
                </c:pt>
                <c:pt idx="119">
                  <c:v>7.8525758629312294</c:v>
                </c:pt>
                <c:pt idx="120">
                  <c:v>7.8727689197407393</c:v>
                </c:pt>
                <c:pt idx="121">
                  <c:v>7.8926608107806988</c:v>
                </c:pt>
                <c:pt idx="122">
                  <c:v>7.9122560277346405</c:v>
                </c:pt>
                <c:pt idx="123">
                  <c:v>7.9315589952956769</c:v>
                </c:pt>
                <c:pt idx="124">
                  <c:v>7.9599749958837664</c:v>
                </c:pt>
                <c:pt idx="125">
                  <c:v>7.9785662673454754</c:v>
                </c:pt>
                <c:pt idx="126">
                  <c:v>7.9968802625815254</c:v>
                </c:pt>
                <c:pt idx="127">
                  <c:v>8.0149211169790746</c:v>
                </c:pt>
                <c:pt idx="128">
                  <c:v>8.0326929042487851</c:v>
                </c:pt>
                <c:pt idx="129">
                  <c:v>8.0501996373446847</c:v>
                </c:pt>
                <c:pt idx="130">
                  <c:v>8.0674452693703049</c:v>
                </c:pt>
                <c:pt idx="131">
                  <c:v>8.0844336944713202</c:v>
                </c:pt>
                <c:pt idx="132">
                  <c:v>8.109442444868618</c:v>
                </c:pt>
                <c:pt idx="133">
                  <c:v>8.1258045105334542</c:v>
                </c:pt>
                <c:pt idx="134">
                  <c:v>8.1419225470676881</c:v>
                </c:pt>
                <c:pt idx="135">
                  <c:v>8.157800194000572</c:v>
                </c:pt>
                <c:pt idx="136">
                  <c:v>8.1734410365802432</c:v>
                </c:pt>
                <c:pt idx="137">
                  <c:v>8.1888486065832833</c:v>
                </c:pt>
                <c:pt idx="138">
                  <c:v>8.2040263831122306</c:v>
                </c:pt>
                <c:pt idx="139">
                  <c:v>8.2263696681749359</c:v>
                </c:pt>
                <c:pt idx="140">
                  <c:v>8.2409878434758355</c:v>
                </c:pt>
                <c:pt idx="141">
                  <c:v>8.2553879985901197</c:v>
                </c:pt>
                <c:pt idx="142">
                  <c:v>8.2695733851412498</c:v>
                </c:pt>
                <c:pt idx="143">
                  <c:v>8.2835472062569266</c:v>
                </c:pt>
                <c:pt idx="144">
                  <c:v>8.2973126172923699</c:v>
                </c:pt>
                <c:pt idx="145">
                  <c:v>8.3108727265428062</c:v>
                </c:pt>
                <c:pt idx="146">
                  <c:v>8.3242305959453518</c:v>
                </c:pt>
                <c:pt idx="147">
                  <c:v>8.3438947861066914</c:v>
                </c:pt>
                <c:pt idx="148">
                  <c:v>8.3567601538501517</c:v>
                </c:pt>
                <c:pt idx="149">
                  <c:v>8.3694336433448857</c:v>
                </c:pt>
                <c:pt idx="150">
                  <c:v>8.3819181163250533</c:v>
                </c:pt>
                <c:pt idx="151">
                  <c:v>8.3942163918439849</c:v>
                </c:pt>
                <c:pt idx="152">
                  <c:v>8.4063312469107423</c:v>
                </c:pt>
                <c:pt idx="153">
                  <c:v>8.4182654171171727</c:v>
                </c:pt>
                <c:pt idx="154">
                  <c:v>8.4358337721657932</c:v>
                </c:pt>
                <c:pt idx="155">
                  <c:v>8.4473279321842689</c:v>
                </c:pt>
                <c:pt idx="156">
                  <c:v>8.458650664588788</c:v>
                </c:pt>
                <c:pt idx="157">
                  <c:v>8.4698045261061434</c:v>
                </c:pt>
                <c:pt idx="158">
                  <c:v>8.4807920353312696</c:v>
                </c:pt>
                <c:pt idx="159">
                  <c:v>8.4916156732959696</c:v>
                </c:pt>
                <c:pt idx="160">
                  <c:v>8.5022778840291355</c:v>
                </c:pt>
                <c:pt idx="161">
                  <c:v>8.5127810751086201</c:v>
                </c:pt>
                <c:pt idx="162">
                  <c:v>8.5282428782198654</c:v>
                </c:pt>
                <c:pt idx="163">
                  <c:v>8.5383588189919521</c:v>
                </c:pt>
                <c:pt idx="164">
                  <c:v>8.5483238873569469</c:v>
                </c:pt>
                <c:pt idx="165">
                  <c:v>8.5581403334746486</c:v>
                </c:pt>
                <c:pt idx="166">
                  <c:v>8.5678103739452407</c:v>
                </c:pt>
                <c:pt idx="167">
                  <c:v>8.5773361923098204</c:v>
                </c:pt>
                <c:pt idx="168">
                  <c:v>8.5867199395434426</c:v>
                </c:pt>
                <c:pt idx="169">
                  <c:v>8.6005338034514658</c:v>
                </c:pt>
                <c:pt idx="170">
                  <c:v>8.6095715740220644</c:v>
                </c:pt>
                <c:pt idx="171">
                  <c:v>8.6184745523640967</c:v>
                </c:pt>
                <c:pt idx="172">
                  <c:v>8.6272447488123838</c:v>
                </c:pt>
                <c:pt idx="173">
                  <c:v>8.6358841437189646</c:v>
                </c:pt>
                <c:pt idx="174">
                  <c:v>8.6443946879002649</c:v>
                </c:pt>
                <c:pt idx="175">
                  <c:v>8.6527783030776106</c:v>
                </c:pt>
                <c:pt idx="176">
                  <c:v>8.6610368823111497</c:v>
                </c:pt>
                <c:pt idx="177">
                  <c:v>8.673194380458261</c:v>
                </c:pt>
                <c:pt idx="178">
                  <c:v>8.681148467721437</c:v>
                </c:pt>
                <c:pt idx="179">
                  <c:v>8.6889839251588139</c:v>
                </c:pt>
                <c:pt idx="180">
                  <c:v>8.6967025220539185</c:v>
                </c:pt>
                <c:pt idx="181">
                  <c:v>8.7043060013026103</c:v>
                </c:pt>
                <c:pt idx="182">
                  <c:v>8.7117960798066392</c:v>
                </c:pt>
                <c:pt idx="183">
                  <c:v>8.719174448861331</c:v>
                </c:pt>
                <c:pt idx="184">
                  <c:v>8.7300361849510928</c:v>
                </c:pt>
                <c:pt idx="185">
                  <c:v>8.7371425151879691</c:v>
                </c:pt>
                <c:pt idx="186">
                  <c:v>8.7441428593210748</c:v>
                </c:pt>
                <c:pt idx="187">
                  <c:v>8.7510387980613817</c:v>
                </c:pt>
                <c:pt idx="188">
                  <c:v>8.7578318885446329</c:v>
                </c:pt>
                <c:pt idx="189">
                  <c:v>8.7645236646829439</c:v>
                </c:pt>
                <c:pt idx="190">
                  <c:v>8.7711156375111656</c:v>
                </c:pt>
                <c:pt idx="191">
                  <c:v>8.7776092955280962</c:v>
                </c:pt>
                <c:pt idx="192">
                  <c:v>8.7871686438223104</c:v>
                </c:pt>
                <c:pt idx="193">
                  <c:v>8.7934228821196356</c:v>
                </c:pt>
                <c:pt idx="194">
                  <c:v>8.7995838426875128</c:v>
                </c:pt>
                <c:pt idx="195">
                  <c:v>8.8056529167001223</c:v>
                </c:pt>
                <c:pt idx="196">
                  <c:v>8.8116314745832138</c:v>
                </c:pt>
                <c:pt idx="197">
                  <c:v>8.8175208663235747</c:v>
                </c:pt>
                <c:pt idx="198">
                  <c:v>8.8233224217738488</c:v>
                </c:pt>
                <c:pt idx="199">
                  <c:v>8.8318629222210205</c:v>
                </c:pt>
                <c:pt idx="200">
                  <c:v>8.8374505756186217</c:v>
                </c:pt>
                <c:pt idx="201">
                  <c:v>8.8429548929492103</c:v>
                </c:pt>
                <c:pt idx="202">
                  <c:v>8.848377117113797</c:v>
                </c:pt>
                <c:pt idx="203">
                  <c:v>8.853718472476368</c:v>
                </c:pt>
                <c:pt idx="204">
                  <c:v>8.8589801651403501</c:v>
                </c:pt>
                <c:pt idx="205">
                  <c:v>8.8641633832209532</c:v>
                </c:pt>
                <c:pt idx="206">
                  <c:v>8.869269297113453</c:v>
                </c:pt>
                <c:pt idx="207">
                  <c:v>8.8767857399460475</c:v>
                </c:pt>
                <c:pt idx="208">
                  <c:v>8.8817033999346169</c:v>
                </c:pt>
                <c:pt idx="209">
                  <c:v>8.8865477163542135</c:v>
                </c:pt>
                <c:pt idx="210">
                  <c:v>8.8913197830745112</c:v>
                </c:pt>
                <c:pt idx="211">
                  <c:v>8.896020677650851</c:v>
                </c:pt>
                <c:pt idx="212">
                  <c:v>8.9006514615675716</c:v>
                </c:pt>
                <c:pt idx="213">
                  <c:v>8.9052131804776877</c:v>
                </c:pt>
                <c:pt idx="214">
                  <c:v>8.9119285109999336</c:v>
                </c:pt>
                <c:pt idx="215">
                  <c:v>8.9163220403534815</c:v>
                </c:pt>
                <c:pt idx="216">
                  <c:v>8.9206500431915874</c:v>
                </c:pt>
                <c:pt idx="217">
                  <c:v>8.9249134967978652</c:v>
                </c:pt>
                <c:pt idx="218">
                  <c:v>8.929113363880397</c:v>
                </c:pt>
                <c:pt idx="219">
                  <c:v>8.9332505927891344</c:v>
                </c:pt>
                <c:pt idx="220">
                  <c:v>8.9373261177300236</c:v>
                </c:pt>
                <c:pt idx="221">
                  <c:v>8.9413408589759662</c:v>
                </c:pt>
                <c:pt idx="222">
                  <c:v>8.9472509807872882</c:v>
                </c:pt>
                <c:pt idx="223">
                  <c:v>8.9511176994208785</c:v>
                </c:pt>
                <c:pt idx="224">
                  <c:v>8.9549267485642119</c:v>
                </c:pt>
                <c:pt idx="225">
                  <c:v>8.9586789883186881</c:v>
                </c:pt>
                <c:pt idx="226">
                  <c:v>8.9623752659578759</c:v>
                </c:pt>
                <c:pt idx="227">
                  <c:v>8.9660164161188316</c:v>
                </c:pt>
                <c:pt idx="228">
                  <c:v>8.9696032609905689</c:v>
                </c:pt>
                <c:pt idx="229">
                  <c:v>8.9748834742874291</c:v>
                </c:pt>
                <c:pt idx="230">
                  <c:v>8.9783380729904874</c:v>
                </c:pt>
                <c:pt idx="231">
                  <c:v>8.9817411486930023</c:v>
                </c:pt>
              </c:numCache>
            </c:numRef>
          </c:xVal>
          <c:yVal>
            <c:numRef>
              <c:f>'From speed-time curves'!$M$2:$M$275</c:f>
              <c:numCache>
                <c:formatCode>0.00</c:formatCode>
                <c:ptCount val="274"/>
                <c:pt idx="0">
                  <c:v>0.53498250204264852</c:v>
                </c:pt>
                <c:pt idx="1">
                  <c:v>1.4468638814893937</c:v>
                </c:pt>
                <c:pt idx="2">
                  <c:v>2.3179752955564088</c:v>
                </c:pt>
                <c:pt idx="3">
                  <c:v>3.1497675800232794</c:v>
                </c:pt>
                <c:pt idx="4">
                  <c:v>4.3267879147730977</c:v>
                </c:pt>
                <c:pt idx="5">
                  <c:v>5.0663168176933526</c:v>
                </c:pt>
                <c:pt idx="6">
                  <c:v>5.7712345615504317</c:v>
                </c:pt>
                <c:pt idx="7">
                  <c:v>6.442786844857241</c:v>
                </c:pt>
                <c:pt idx="8">
                  <c:v>7.0821778085297238</c:v>
                </c:pt>
                <c:pt idx="9">
                  <c:v>7.6905713968896015</c:v>
                </c:pt>
                <c:pt idx="10">
                  <c:v>8.2690926737409765</c:v>
                </c:pt>
                <c:pt idx="11">
                  <c:v>8.8188290950382378</c:v>
                </c:pt>
                <c:pt idx="12">
                  <c:v>9.5917517045947633</c:v>
                </c:pt>
                <c:pt idx="13">
                  <c:v>10.074047801242097</c:v>
                </c:pt>
                <c:pt idx="14">
                  <c:v>10.531086382888674</c:v>
                </c:pt>
                <c:pt idx="15">
                  <c:v>10.963800327392228</c:v>
                </c:pt>
                <c:pt idx="16">
                  <c:v>11.373091191448603</c:v>
                </c:pt>
                <c:pt idx="17">
                  <c:v>11.759830234611414</c:v>
                </c:pt>
                <c:pt idx="18">
                  <c:v>12.124859409722474</c:v>
                </c:pt>
                <c:pt idx="19">
                  <c:v>12.633469405792772</c:v>
                </c:pt>
                <c:pt idx="20">
                  <c:v>12.947723688588482</c:v>
                </c:pt>
                <c:pt idx="21">
                  <c:v>13.242997698214142</c:v>
                </c:pt>
                <c:pt idx="22">
                  <c:v>13.520012918430742</c:v>
                </c:pt>
                <c:pt idx="23">
                  <c:v>13.77946642157001</c:v>
                </c:pt>
                <c:pt idx="24">
                  <c:v>14.022031666365285</c:v>
                </c:pt>
                <c:pt idx="25">
                  <c:v>14.248359269736937</c:v>
                </c:pt>
                <c:pt idx="26">
                  <c:v>14.459077753397183</c:v>
                </c:pt>
                <c:pt idx="27">
                  <c:v>14.747210845603846</c:v>
                </c:pt>
                <c:pt idx="28">
                  <c:v>14.921517766391489</c:v>
                </c:pt>
                <c:pt idx="29">
                  <c:v>15.082251611019586</c:v>
                </c:pt>
                <c:pt idx="30">
                  <c:v>15.229950077843878</c:v>
                </c:pt>
                <c:pt idx="31">
                  <c:v>15.3651324621614</c:v>
                </c:pt>
                <c:pt idx="32">
                  <c:v>15.488300258276182</c:v>
                </c:pt>
                <c:pt idx="33">
                  <c:v>15.599937741997257</c:v>
                </c:pt>
                <c:pt idx="34">
                  <c:v>15.746793133009881</c:v>
                </c:pt>
                <c:pt idx="35">
                  <c:v>15.831615582017566</c:v>
                </c:pt>
                <c:pt idx="36">
                  <c:v>15.906475061420347</c:v>
                </c:pt>
                <c:pt idx="37">
                  <c:v>15.971785079202759</c:v>
                </c:pt>
                <c:pt idx="38">
                  <c:v>16.027944806555428</c:v>
                </c:pt>
                <c:pt idx="39">
                  <c:v>16.07533954795754</c:v>
                </c:pt>
                <c:pt idx="40">
                  <c:v>16.114341196027315</c:v>
                </c:pt>
                <c:pt idx="41">
                  <c:v>16.145308671638954</c:v>
                </c:pt>
                <c:pt idx="42">
                  <c:v>16.177450178171867</c:v>
                </c:pt>
                <c:pt idx="43">
                  <c:v>16.18982117994425</c:v>
                </c:pt>
                <c:pt idx="44">
                  <c:v>16.19531810508246</c:v>
                </c:pt>
                <c:pt idx="45">
                  <c:v>16.194246576681767</c:v>
                </c:pt>
                <c:pt idx="46">
                  <c:v>16.186901424115682</c:v>
                </c:pt>
                <c:pt idx="47">
                  <c:v>16.173567038436452</c:v>
                </c:pt>
                <c:pt idx="48">
                  <c:v>16.154517716286588</c:v>
                </c:pt>
                <c:pt idx="49">
                  <c:v>16.115804307831752</c:v>
                </c:pt>
                <c:pt idx="50">
                  <c:v>16.083604421686371</c:v>
                </c:pt>
                <c:pt idx="51">
                  <c:v>16.046574852493023</c:v>
                </c:pt>
                <c:pt idx="52">
                  <c:v>16.004948438262677</c:v>
                </c:pt>
                <c:pt idx="53">
                  <c:v>15.95894962483329</c:v>
                </c:pt>
                <c:pt idx="54">
                  <c:v>15.908794743677147</c:v>
                </c:pt>
                <c:pt idx="55">
                  <c:v>15.854692280737263</c:v>
                </c:pt>
                <c:pt idx="56">
                  <c:v>15.796843136583346</c:v>
                </c:pt>
                <c:pt idx="57">
                  <c:v>15.703465875616715</c:v>
                </c:pt>
                <c:pt idx="58">
                  <c:v>15.637081439169924</c:v>
                </c:pt>
                <c:pt idx="59">
                  <c:v>15.567597300782181</c:v>
                </c:pt>
                <c:pt idx="60">
                  <c:v>15.495183227320465</c:v>
                </c:pt>
                <c:pt idx="61">
                  <c:v>15.420002688064255</c:v>
                </c:pt>
                <c:pt idx="62">
                  <c:v>15.342213064883826</c:v>
                </c:pt>
                <c:pt idx="63">
                  <c:v>15.26196585563185</c:v>
                </c:pt>
                <c:pt idx="64">
                  <c:v>15.137304520593174</c:v>
                </c:pt>
                <c:pt idx="65">
                  <c:v>15.051539294266071</c:v>
                </c:pt>
                <c:pt idx="66">
                  <c:v>14.963803172546973</c:v>
                </c:pt>
                <c:pt idx="67">
                  <c:v>14.874223520954969</c:v>
                </c:pt>
                <c:pt idx="68">
                  <c:v>14.782922827751653</c:v>
                </c:pt>
                <c:pt idx="69">
                  <c:v>14.690018868240323</c:v>
                </c:pt>
                <c:pt idx="70">
                  <c:v>14.595624863754212</c:v>
                </c:pt>
                <c:pt idx="71">
                  <c:v>14.499849635504253</c:v>
                </c:pt>
                <c:pt idx="72">
                  <c:v>14.353824618457962</c:v>
                </c:pt>
                <c:pt idx="73">
                  <c:v>14.255044878131191</c:v>
                </c:pt>
                <c:pt idx="74">
                  <c:v>14.155232243619896</c:v>
                </c:pt>
                <c:pt idx="75">
                  <c:v>14.054477509729457</c:v>
                </c:pt>
                <c:pt idx="76">
                  <c:v>13.952867832528772</c:v>
                </c:pt>
                <c:pt idx="77">
                  <c:v>13.850486853575577</c:v>
                </c:pt>
                <c:pt idx="78">
                  <c:v>13.747414820115708</c:v>
                </c:pt>
                <c:pt idx="79">
                  <c:v>13.591678544367355</c:v>
                </c:pt>
                <c:pt idx="80">
                  <c:v>13.487208720429956</c:v>
                </c:pt>
                <c:pt idx="81">
                  <c:v>13.382303622538092</c:v>
                </c:pt>
                <c:pt idx="82">
                  <c:v>13.277029609387538</c:v>
                </c:pt>
                <c:pt idx="83">
                  <c:v>13.171450240048353</c:v>
                </c:pt>
                <c:pt idx="84">
                  <c:v>13.065626370957471</c:v>
                </c:pt>
                <c:pt idx="85">
                  <c:v>12.959616249756534</c:v>
                </c:pt>
                <c:pt idx="86">
                  <c:v>12.853475606075733</c:v>
                </c:pt>
                <c:pt idx="87">
                  <c:v>12.694135859906456</c:v>
                </c:pt>
                <c:pt idx="88">
                  <c:v>12.587896987486467</c:v>
                </c:pt>
                <c:pt idx="89">
                  <c:v>12.481704059382947</c:v>
                </c:pt>
                <c:pt idx="90">
                  <c:v>12.375602520537093</c:v>
                </c:pt>
                <c:pt idx="91">
                  <c:v>12.269635746807175</c:v>
                </c:pt>
                <c:pt idx="92">
                  <c:v>12.163845118145474</c:v>
                </c:pt>
                <c:pt idx="93">
                  <c:v>12.058270089381294</c:v>
                </c:pt>
                <c:pt idx="94">
                  <c:v>11.900393550705877</c:v>
                </c:pt>
                <c:pt idx="95">
                  <c:v>11.79551811468207</c:v>
                </c:pt>
                <c:pt idx="96">
                  <c:v>11.690982178536229</c:v>
                </c:pt>
                <c:pt idx="97">
                  <c:v>11.586817349555975</c:v>
                </c:pt>
                <c:pt idx="98">
                  <c:v>11.48305365971771</c:v>
                </c:pt>
                <c:pt idx="99">
                  <c:v>11.379719622667437</c:v>
                </c:pt>
                <c:pt idx="100">
                  <c:v>11.276842288824964</c:v>
                </c:pt>
                <c:pt idx="101">
                  <c:v>11.174447298671353</c:v>
                </c:pt>
                <c:pt idx="102">
                  <c:v>11.021811965744043</c:v>
                </c:pt>
                <c:pt idx="103">
                  <c:v>10.92072621956526</c:v>
                </c:pt>
                <c:pt idx="104">
                  <c:v>10.820202184223932</c:v>
                </c:pt>
                <c:pt idx="105">
                  <c:v>10.720259769053094</c:v>
                </c:pt>
                <c:pt idx="106">
                  <c:v>10.620917736557654</c:v>
                </c:pt>
                <c:pt idx="107">
                  <c:v>10.522193745228462</c:v>
                </c:pt>
                <c:pt idx="108">
                  <c:v>10.424104390932532</c:v>
                </c:pt>
                <c:pt idx="109">
                  <c:v>10.278194100346004</c:v>
                </c:pt>
                <c:pt idx="110">
                  <c:v>10.18175732952518</c:v>
                </c:pt>
                <c:pt idx="111">
                  <c:v>10.086005478857302</c:v>
                </c:pt>
                <c:pt idx="112">
                  <c:v>9.9909508386683914</c:v>
                </c:pt>
                <c:pt idx="113">
                  <c:v>9.8966048408196787</c:v>
                </c:pt>
                <c:pt idx="114">
                  <c:v>9.8029780918906972</c:v>
                </c:pt>
                <c:pt idx="115">
                  <c:v>9.7100804052468419</c:v>
                </c:pt>
                <c:pt idx="116">
                  <c:v>9.6179208320272167</c:v>
                </c:pt>
                <c:pt idx="117">
                  <c:v>9.4810834392710941</c:v>
                </c:pt>
                <c:pt idx="118">
                  <c:v>9.3908040136915272</c:v>
                </c:pt>
                <c:pt idx="119">
                  <c:v>9.3012888012500436</c:v>
                </c:pt>
                <c:pt idx="120">
                  <c:v>9.212543779295471</c:v>
                </c:pt>
                <c:pt idx="121">
                  <c:v>9.1245743155774797</c:v>
                </c:pt>
                <c:pt idx="122">
                  <c:v>9.0373851930131899</c:v>
                </c:pt>
                <c:pt idx="123">
                  <c:v>8.9509806336086122</c:v>
                </c:pt>
                <c:pt idx="124">
                  <c:v>8.8228527680600148</c:v>
                </c:pt>
                <c:pt idx="125">
                  <c:v>8.7384246131873802</c:v>
                </c:pt>
                <c:pt idx="126">
                  <c:v>8.6547917078024632</c:v>
                </c:pt>
                <c:pt idx="127">
                  <c:v>8.5719560245155204</c:v>
                </c:pt>
                <c:pt idx="128">
                  <c:v>8.4899190926594894</c:v>
                </c:pt>
                <c:pt idx="129">
                  <c:v>8.4086820173437857</c:v>
                </c:pt>
                <c:pt idx="130">
                  <c:v>8.3282454978471865</c:v>
                </c:pt>
                <c:pt idx="131">
                  <c:v>8.2486098453712167</c:v>
                </c:pt>
                <c:pt idx="132">
                  <c:v>8.130657764288582</c:v>
                </c:pt>
                <c:pt idx="133">
                  <c:v>8.0530232471093033</c:v>
                </c:pt>
                <c:pt idx="134">
                  <c:v>7.9761878720761521</c:v>
                </c:pt>
                <c:pt idx="135">
                  <c:v>7.9001504076109494</c:v>
                </c:pt>
                <c:pt idx="136">
                  <c:v>7.824909321162826</c:v>
                </c:pt>
                <c:pt idx="137">
                  <c:v>7.7504627932809234</c:v>
                </c:pt>
                <c:pt idx="138">
                  <c:v>7.6768087311878181</c:v>
                </c:pt>
                <c:pt idx="139">
                  <c:v>7.5678082961421262</c:v>
                </c:pt>
                <c:pt idx="140">
                  <c:v>7.4961245657721953</c:v>
                </c:pt>
                <c:pt idx="141">
                  <c:v>7.425224008839189</c:v>
                </c:pt>
                <c:pt idx="142">
                  <c:v>7.3551034579783314</c:v>
                </c:pt>
                <c:pt idx="143">
                  <c:v>7.285759538927973</c:v>
                </c:pt>
                <c:pt idx="144">
                  <c:v>7.217188681231641</c:v>
                </c:pt>
                <c:pt idx="145">
                  <c:v>7.1493871285508828</c:v>
                </c:pt>
                <c:pt idx="146">
                  <c:v>7.0823509486017659</c:v>
                </c:pt>
                <c:pt idx="147">
                  <c:v>6.9832227435213285</c:v>
                </c:pt>
                <c:pt idx="148">
                  <c:v>6.9180817224430218</c:v>
                </c:pt>
                <c:pt idx="149">
                  <c:v>6.8536910605890284</c:v>
                </c:pt>
                <c:pt idx="150">
                  <c:v>6.7900461474011076</c:v>
                </c:pt>
                <c:pt idx="151">
                  <c:v>6.7271422448318301</c:v>
                </c:pt>
                <c:pt idx="152">
                  <c:v>6.6649744951192424</c:v>
                </c:pt>
                <c:pt idx="153">
                  <c:v>6.6035379282688575</c:v>
                </c:pt>
                <c:pt idx="154">
                  <c:v>6.5127429172262286</c:v>
                </c:pt>
                <c:pt idx="155">
                  <c:v>6.4531118915022878</c:v>
                </c:pt>
                <c:pt idx="156">
                  <c:v>6.3941938713231048</c:v>
                </c:pt>
                <c:pt idx="157">
                  <c:v>6.335983466870089</c:v>
                </c:pt>
                <c:pt idx="158">
                  <c:v>6.2784752124318723</c:v>
                </c:pt>
                <c:pt idx="159">
                  <c:v>6.2216635722078921</c:v>
                </c:pt>
                <c:pt idx="160">
                  <c:v>6.1655429458851172</c:v>
                </c:pt>
                <c:pt idx="161">
                  <c:v>6.1101076739955351</c:v>
                </c:pt>
                <c:pt idx="162">
                  <c:v>6.028227293943667</c:v>
                </c:pt>
                <c:pt idx="163">
                  <c:v>5.9744803056391307</c:v>
                </c:pt>
                <c:pt idx="164">
                  <c:v>5.9213984702465803</c:v>
                </c:pt>
                <c:pt idx="165">
                  <c:v>5.868975922884796</c:v>
                </c:pt>
                <c:pt idx="166">
                  <c:v>5.8172067653835393</c:v>
                </c:pt>
                <c:pt idx="167">
                  <c:v>5.7660850703858717</c:v>
                </c:pt>
                <c:pt idx="168">
                  <c:v>5.7156048852811638</c:v>
                </c:pt>
                <c:pt idx="169">
                  <c:v>5.6410743653584445</c:v>
                </c:pt>
                <c:pt idx="170">
                  <c:v>5.5921717801752253</c:v>
                </c:pt>
                <c:pt idx="171">
                  <c:v>5.5438897248873662</c:v>
                </c:pt>
                <c:pt idx="172">
                  <c:v>5.4962221776592708</c:v>
                </c:pt>
                <c:pt idx="173">
                  <c:v>5.4491631102566904</c:v>
                </c:pt>
                <c:pt idx="174">
                  <c:v>5.4027064910124007</c:v>
                </c:pt>
                <c:pt idx="175">
                  <c:v>5.3568462876617078</c:v>
                </c:pt>
                <c:pt idx="176">
                  <c:v>5.3115764700522856</c:v>
                </c:pt>
                <c:pt idx="177">
                  <c:v>5.2447655381242111</c:v>
                </c:pt>
                <c:pt idx="178">
                  <c:v>5.2009453398562435</c:v>
                </c:pt>
                <c:pt idx="179">
                  <c:v>5.1576944747594524</c:v>
                </c:pt>
                <c:pt idx="180">
                  <c:v>5.1150069525683399</c:v>
                </c:pt>
                <c:pt idx="181">
                  <c:v>5.072876797977024</c:v>
                </c:pt>
                <c:pt idx="182">
                  <c:v>5.031298052633157</c:v>
                </c:pt>
                <c:pt idx="183">
                  <c:v>4.9902647770357946</c:v>
                </c:pt>
                <c:pt idx="184">
                  <c:v>4.9297246780149413</c:v>
                </c:pt>
                <c:pt idx="185">
                  <c:v>4.8900292312281834</c:v>
                </c:pt>
                <c:pt idx="186">
                  <c:v>4.8508586396557929</c:v>
                </c:pt>
                <c:pt idx="187">
                  <c:v>4.8122070697077177</c:v>
                </c:pt>
                <c:pt idx="188">
                  <c:v>4.7740687155145727</c:v>
                </c:pt>
                <c:pt idx="189">
                  <c:v>4.7364378002799787</c:v>
                </c:pt>
                <c:pt idx="190">
                  <c:v>4.6993085775599619</c:v>
                </c:pt>
                <c:pt idx="191">
                  <c:v>4.6626753324721308</c:v>
                </c:pt>
                <c:pt idx="192">
                  <c:v>4.6086430023419132</c:v>
                </c:pt>
                <c:pt idx="193">
                  <c:v>4.5732249159713723</c:v>
                </c:pt>
                <c:pt idx="194">
                  <c:v>4.5382830695910608</c:v>
                </c:pt>
                <c:pt idx="195">
                  <c:v>4.5038119035525783</c:v>
                </c:pt>
                <c:pt idx="196">
                  <c:v>4.4698058952751198</c:v>
                </c:pt>
                <c:pt idx="197">
                  <c:v>4.4362595600573451</c:v>
                </c:pt>
                <c:pt idx="198">
                  <c:v>4.403167451836401</c:v>
                </c:pt>
                <c:pt idx="199">
                  <c:v>4.3543691488545209</c:v>
                </c:pt>
                <c:pt idx="200">
                  <c:v>4.3223890414242891</c:v>
                </c:pt>
                <c:pt idx="201">
                  <c:v>4.290844413837692</c:v>
                </c:pt>
                <c:pt idx="202">
                  <c:v>4.2597300019801523</c:v>
                </c:pt>
                <c:pt idx="203">
                  <c:v>4.2290405836923259</c:v>
                </c:pt>
                <c:pt idx="204">
                  <c:v>4.198770979231802</c:v>
                </c:pt>
                <c:pt idx="205">
                  <c:v>4.1689160516954766</c:v>
                </c:pt>
                <c:pt idx="206">
                  <c:v>4.1394707074041923</c:v>
                </c:pt>
                <c:pt idx="207">
                  <c:v>4.0960596244351839</c:v>
                </c:pt>
                <c:pt idx="208">
                  <c:v>4.0676162401170393</c:v>
                </c:pt>
                <c:pt idx="209">
                  <c:v>4.0395649562750355</c:v>
                </c:pt>
                <c:pt idx="210">
                  <c:v>4.0119008775591976</c:v>
                </c:pt>
                <c:pt idx="211">
                  <c:v>3.9846191533488646</c:v>
                </c:pt>
                <c:pt idx="212">
                  <c:v>3.9577149779264098</c:v>
                </c:pt>
                <c:pt idx="213">
                  <c:v>3.9311835906233079</c:v>
                </c:pt>
                <c:pt idx="214">
                  <c:v>3.8920751846111119</c:v>
                </c:pt>
                <c:pt idx="215">
                  <c:v>3.8664552363271691</c:v>
                </c:pt>
                <c:pt idx="216">
                  <c:v>3.8411917700852696</c:v>
                </c:pt>
                <c:pt idx="217">
                  <c:v>3.8162802290614635</c:v>
                </c:pt>
                <c:pt idx="218">
                  <c:v>3.7917161018401702</c:v>
                </c:pt>
                <c:pt idx="219">
                  <c:v>3.767494922407201</c:v>
                </c:pt>
                <c:pt idx="220">
                  <c:v>3.7436122701228851</c:v>
                </c:pt>
                <c:pt idx="221">
                  <c:v>3.7200637696762784</c:v>
                </c:pt>
                <c:pt idx="222">
                  <c:v>3.685358094083599</c:v>
                </c:pt>
                <c:pt idx="223">
                  <c:v>3.6626261280923451</c:v>
                </c:pt>
                <c:pt idx="224">
                  <c:v>3.6402133562378252</c:v>
                </c:pt>
                <c:pt idx="225">
                  <c:v>3.6181156061553432</c:v>
                </c:pt>
                <c:pt idx="226">
                  <c:v>3.5963287502550654</c:v>
                </c:pt>
                <c:pt idx="227">
                  <c:v>3.5748487055726752</c:v>
                </c:pt>
                <c:pt idx="228">
                  <c:v>3.5536714336068167</c:v>
                </c:pt>
                <c:pt idx="229">
                  <c:v>3.5224644992236849</c:v>
                </c:pt>
                <c:pt idx="230">
                  <c:v>3.5020267807818426</c:v>
                </c:pt>
                <c:pt idx="231">
                  <c:v>3.4818780478138738</c:v>
                </c:pt>
              </c:numCache>
            </c:numRef>
          </c:yVal>
          <c:smooth val="1"/>
          <c:extLst>
            <c:ext xmlns:c16="http://schemas.microsoft.com/office/drawing/2014/chart" uri="{C3380CC4-5D6E-409C-BE32-E72D297353CC}">
              <c16:uniqueId val="{00000001-8CCD-5D47-B0CA-B3AAEF9015A6}"/>
            </c:ext>
          </c:extLst>
        </c:ser>
        <c:dLbls>
          <c:showLegendKey val="0"/>
          <c:showVal val="0"/>
          <c:showCatName val="0"/>
          <c:showSerName val="0"/>
          <c:showPercent val="0"/>
          <c:showBubbleSize val="0"/>
        </c:dLbls>
        <c:axId val="2119039920"/>
        <c:axId val="-2137798400"/>
      </c:scatterChart>
      <c:valAx>
        <c:axId val="2118986000"/>
        <c:scaling>
          <c:orientation val="minMax"/>
        </c:scaling>
        <c:delete val="0"/>
        <c:axPos val="b"/>
        <c:title>
          <c:tx>
            <c:rich>
              <a:bodyPr/>
              <a:lstStyle/>
              <a:p>
                <a:pPr>
                  <a:defRPr sz="1400"/>
                </a:pPr>
                <a:r>
                  <a:rPr lang="fr-FR" sz="1400"/>
                  <a:t>Speed (m/s)</a:t>
                </a:r>
              </a:p>
            </c:rich>
          </c:tx>
          <c:layout>
            <c:manualLayout>
              <c:xMode val="edge"/>
              <c:yMode val="edge"/>
              <c:x val="0.88142829645599996"/>
              <c:y val="0.94284033823562796"/>
            </c:manualLayout>
          </c:layout>
          <c:overlay val="0"/>
        </c:title>
        <c:numFmt formatCode="0" sourceLinked="0"/>
        <c:majorTickMark val="out"/>
        <c:minorTickMark val="none"/>
        <c:tickLblPos val="nextTo"/>
        <c:txPr>
          <a:bodyPr/>
          <a:lstStyle/>
          <a:p>
            <a:pPr>
              <a:defRPr sz="1400"/>
            </a:pPr>
            <a:endParaRPr lang="fr-FR"/>
          </a:p>
        </c:txPr>
        <c:crossAx val="-2139584176"/>
        <c:crosses val="autoZero"/>
        <c:crossBetween val="midCat"/>
      </c:valAx>
      <c:valAx>
        <c:axId val="-2139584176"/>
        <c:scaling>
          <c:orientation val="minMax"/>
        </c:scaling>
        <c:delete val="0"/>
        <c:axPos val="l"/>
        <c:majorGridlines>
          <c:spPr>
            <a:ln>
              <a:prstDash val="sysDot"/>
            </a:ln>
          </c:spPr>
        </c:majorGridlines>
        <c:title>
          <c:tx>
            <c:rich>
              <a:bodyPr rot="-5400000" vert="horz"/>
              <a:lstStyle/>
              <a:p>
                <a:pPr>
                  <a:defRPr sz="1400"/>
                </a:pPr>
                <a:r>
                  <a:rPr lang="fr-FR" sz="1400"/>
                  <a:t>FORCE (N/kg)</a:t>
                </a:r>
              </a:p>
            </c:rich>
          </c:tx>
          <c:overlay val="0"/>
        </c:title>
        <c:numFmt formatCode="0.00" sourceLinked="1"/>
        <c:majorTickMark val="out"/>
        <c:minorTickMark val="none"/>
        <c:tickLblPos val="nextTo"/>
        <c:txPr>
          <a:bodyPr/>
          <a:lstStyle/>
          <a:p>
            <a:pPr>
              <a:defRPr sz="1400"/>
            </a:pPr>
            <a:endParaRPr lang="fr-FR"/>
          </a:p>
        </c:txPr>
        <c:crossAx val="2118986000"/>
        <c:crosses val="autoZero"/>
        <c:crossBetween val="midCat"/>
      </c:valAx>
      <c:valAx>
        <c:axId val="-2137798400"/>
        <c:scaling>
          <c:orientation val="minMax"/>
        </c:scaling>
        <c:delete val="0"/>
        <c:axPos val="r"/>
        <c:title>
          <c:tx>
            <c:rich>
              <a:bodyPr rot="-5400000" vert="horz"/>
              <a:lstStyle/>
              <a:p>
                <a:pPr>
                  <a:defRPr sz="1400"/>
                </a:pPr>
                <a:r>
                  <a:rPr lang="fr-FR" sz="1400"/>
                  <a:t>Power (W/kg)</a:t>
                </a:r>
              </a:p>
            </c:rich>
          </c:tx>
          <c:overlay val="0"/>
        </c:title>
        <c:numFmt formatCode="0.00" sourceLinked="1"/>
        <c:majorTickMark val="out"/>
        <c:minorTickMark val="none"/>
        <c:tickLblPos val="nextTo"/>
        <c:crossAx val="2119039920"/>
        <c:crosses val="max"/>
        <c:crossBetween val="midCat"/>
      </c:valAx>
      <c:valAx>
        <c:axId val="2119039920"/>
        <c:scaling>
          <c:orientation val="minMax"/>
        </c:scaling>
        <c:delete val="1"/>
        <c:axPos val="b"/>
        <c:numFmt formatCode="0.00" sourceLinked="1"/>
        <c:majorTickMark val="out"/>
        <c:minorTickMark val="none"/>
        <c:tickLblPos val="nextTo"/>
        <c:crossAx val="-2137798400"/>
        <c:crosses val="autoZero"/>
        <c:crossBetween val="midCat"/>
      </c:valAx>
    </c:plotArea>
    <c:legend>
      <c:legendPos val="r"/>
      <c:layout>
        <c:manualLayout>
          <c:xMode val="edge"/>
          <c:yMode val="edge"/>
          <c:x val="0.69613165895958895"/>
          <c:y val="7.5344662988751004E-2"/>
          <c:w val="0.19637839020122499"/>
          <c:h val="0.33934487513658301"/>
        </c:manualLayout>
      </c:layout>
      <c:overlay val="0"/>
      <c:txPr>
        <a:bodyPr/>
        <a:lstStyle/>
        <a:p>
          <a:pPr>
            <a:defRPr sz="1600" b="1"/>
          </a:pPr>
          <a:endParaRPr lang="fr-FR"/>
        </a:p>
      </c:txPr>
    </c:legend>
    <c:plotVisOnly val="1"/>
    <c:dispBlanksAs val="gap"/>
    <c:showDLblsOverMax val="0"/>
  </c:chart>
  <c:printSettings>
    <c:headerFooter/>
    <c:pageMargins b="1" l="0.75" r="0.75" t="1" header="0.5" footer="0.5"/>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43">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b="0" kern="1200" cap="none" spc="0" normalizeH="0" baseline="0"/>
  </cs:categoryAxis>
  <cs:chartArea mods="allowNoFillOverride allowNoLineOverride">
    <cs:lnRef idx="0"/>
    <cs:fillRef idx="0"/>
    <cs:effectRef idx="0"/>
    <cs:fontRef idx="minor">
      <a:schemeClr val="tx1">
        <a:lumMod val="65000"/>
        <a:lumOff val="35000"/>
      </a:schemeClr>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75000"/>
        <a:lumOff val="25000"/>
      </a:schemeClr>
    </cs:fontRef>
    <cs:spPr>
      <a:solidFill>
        <a:schemeClr val="dk1">
          <a:lumMod val="15000"/>
          <a:lumOff val="85000"/>
        </a:schemeClr>
      </a:solidFill>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5400" cap="flat" cmpd="dbl" algn="ctr">
        <a:solidFill>
          <a:schemeClr val="phClr">
            <a:alpha val="50000"/>
          </a:schemeClr>
        </a:solidFill>
        <a:round/>
      </a:ln>
    </cs:spPr>
  </cs:dataPointLine>
  <cs:dataPointMarker>
    <cs:lnRef idx="0">
      <cs:styleClr val="auto"/>
    </cs:lnRef>
    <cs:fillRef idx="0">
      <cs:styleClr val="auto"/>
    </cs:fillRef>
    <cs:effectRef idx="0"/>
    <cs:fontRef idx="minor">
      <a:schemeClr val="dk1"/>
    </cs:fontRef>
    <cs:spPr>
      <a:ln w="34925" cap="flat" cmpd="dbl" algn="ctr">
        <a:solidFill>
          <a:schemeClr val="phClr">
            <a:lumMod val="75000"/>
            <a:alpha val="70000"/>
          </a:scheme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50000"/>
            <a:lumOff val="50000"/>
          </a:schemeClr>
        </a:solidFill>
        <a:prstDash val="dash"/>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w="9525" cap="flat" cmpd="sng" algn="ctr">
        <a:solidFill>
          <a:schemeClr val="tx1">
            <a:lumMod val="5000"/>
            <a:lumOff val="95000"/>
          </a:schemeClr>
        </a:solidFill>
        <a:round/>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ajor">
      <a:schemeClr val="tx1">
        <a:lumMod val="65000"/>
        <a:lumOff val="35000"/>
      </a:schemeClr>
    </cs:fontRef>
    <cs:defRPr sz="2000" kern="1200" spc="0" normalizeH="0" baseline="0"/>
  </cs:title>
  <cs:trendline>
    <cs:lnRef idx="0">
      <cs:styleClr val="0"/>
    </cs:lnRef>
    <cs:fillRef idx="0"/>
    <cs:effectRef idx="0"/>
    <cs:fontRef idx="minor">
      <a:schemeClr val="tx1"/>
    </cs:fontRef>
    <cs:spPr>
      <a:ln w="38100" cap="rnd" cmpd="sng" algn="ctr">
        <a:solidFill>
          <a:schemeClr val="phClr">
            <a:lumMod val="75000"/>
            <a:alpha val="25000"/>
          </a:schemeClr>
        </a:solidFill>
        <a:round/>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b="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2.png"/><Relationship Id="rId3" Type="http://schemas.openxmlformats.org/officeDocument/2006/relationships/chart" Target="../charts/chart3.xml"/><Relationship Id="rId7" Type="http://schemas.openxmlformats.org/officeDocument/2006/relationships/image" Target="../media/image1.png"/><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_rels/drawing2.xml.rels><?xml version="1.0" encoding="UTF-8" standalone="yes"?>
<Relationships xmlns="http://schemas.openxmlformats.org/package/2006/relationships"><Relationship Id="rId1" Type="http://schemas.openxmlformats.org/officeDocument/2006/relationships/chart" Target="../charts/chart7.xml"/></Relationships>
</file>

<file path=xl/drawings/_rels/drawing3.xml.rels><?xml version="1.0" encoding="UTF-8" standalone="yes"?>
<Relationships xmlns="http://schemas.openxmlformats.org/package/2006/relationships"><Relationship Id="rId3" Type="http://schemas.openxmlformats.org/officeDocument/2006/relationships/chart" Target="../charts/chart10.xml"/><Relationship Id="rId2" Type="http://schemas.openxmlformats.org/officeDocument/2006/relationships/chart" Target="../charts/chart9.xml"/><Relationship Id="rId1" Type="http://schemas.openxmlformats.org/officeDocument/2006/relationships/chart" Target="../charts/chart8.xml"/><Relationship Id="rId4" Type="http://schemas.openxmlformats.org/officeDocument/2006/relationships/chart" Target="../charts/chart11.xml"/></Relationships>
</file>

<file path=xl/drawings/drawing1.xml><?xml version="1.0" encoding="utf-8"?>
<xdr:wsDr xmlns:xdr="http://schemas.openxmlformats.org/drawingml/2006/spreadsheetDrawing" xmlns:a="http://schemas.openxmlformats.org/drawingml/2006/main">
  <xdr:twoCellAnchor>
    <xdr:from>
      <xdr:col>16</xdr:col>
      <xdr:colOff>363209</xdr:colOff>
      <xdr:row>0</xdr:row>
      <xdr:rowOff>53576</xdr:rowOff>
    </xdr:from>
    <xdr:to>
      <xdr:col>23</xdr:col>
      <xdr:colOff>712260</xdr:colOff>
      <xdr:row>23</xdr:row>
      <xdr:rowOff>27379</xdr:rowOff>
    </xdr:to>
    <xdr:graphicFrame macro="">
      <xdr:nvGraphicFramePr>
        <xdr:cNvPr id="2" name="Graphique 1">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16</xdr:col>
      <xdr:colOff>355600</xdr:colOff>
      <xdr:row>23</xdr:row>
      <xdr:rowOff>152400</xdr:rowOff>
    </xdr:from>
    <xdr:to>
      <xdr:col>23</xdr:col>
      <xdr:colOff>704651</xdr:colOff>
      <xdr:row>47</xdr:row>
      <xdr:rowOff>116043</xdr:rowOff>
    </xdr:to>
    <xdr:graphicFrame macro="">
      <xdr:nvGraphicFramePr>
        <xdr:cNvPr id="3" name="Graphique 2">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16</xdr:col>
      <xdr:colOff>365760</xdr:colOff>
      <xdr:row>48</xdr:row>
      <xdr:rowOff>7620</xdr:rowOff>
    </xdr:from>
    <xdr:to>
      <xdr:col>23</xdr:col>
      <xdr:colOff>714811</xdr:colOff>
      <xdr:row>71</xdr:row>
      <xdr:rowOff>174463</xdr:rowOff>
    </xdr:to>
    <xdr:graphicFrame macro="">
      <xdr:nvGraphicFramePr>
        <xdr:cNvPr id="4" name="Graphique 3">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16</xdr:col>
      <xdr:colOff>342900</xdr:colOff>
      <xdr:row>72</xdr:row>
      <xdr:rowOff>114300</xdr:rowOff>
    </xdr:from>
    <xdr:to>
      <xdr:col>23</xdr:col>
      <xdr:colOff>691951</xdr:colOff>
      <xdr:row>96</xdr:row>
      <xdr:rowOff>77943</xdr:rowOff>
    </xdr:to>
    <xdr:graphicFrame macro="">
      <xdr:nvGraphicFramePr>
        <xdr:cNvPr id="5" name="Graphique 4">
          <a:extLst>
            <a:ext uri="{FF2B5EF4-FFF2-40B4-BE49-F238E27FC236}">
              <a16:creationId xmlns:a16="http://schemas.microsoft.com/office/drawing/2014/main" id="{00000000-0008-0000-00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24</xdr:col>
      <xdr:colOff>25400</xdr:colOff>
      <xdr:row>0</xdr:row>
      <xdr:rowOff>101600</xdr:rowOff>
    </xdr:from>
    <xdr:to>
      <xdr:col>31</xdr:col>
      <xdr:colOff>374451</xdr:colOff>
      <xdr:row>22</xdr:row>
      <xdr:rowOff>90643</xdr:rowOff>
    </xdr:to>
    <xdr:graphicFrame macro="">
      <xdr:nvGraphicFramePr>
        <xdr:cNvPr id="6" name="Graphique 5">
          <a:extLst>
            <a:ext uri="{FF2B5EF4-FFF2-40B4-BE49-F238E27FC236}">
              <a16:creationId xmlns:a16="http://schemas.microsoft.com/office/drawing/2014/main" id="{00000000-0008-0000-00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24</xdr:col>
      <xdr:colOff>26737</xdr:colOff>
      <xdr:row>23</xdr:row>
      <xdr:rowOff>20053</xdr:rowOff>
    </xdr:from>
    <xdr:to>
      <xdr:col>31</xdr:col>
      <xdr:colOff>375788</xdr:colOff>
      <xdr:row>46</xdr:row>
      <xdr:rowOff>189569</xdr:rowOff>
    </xdr:to>
    <xdr:graphicFrame macro="">
      <xdr:nvGraphicFramePr>
        <xdr:cNvPr id="7" name="Graphique 6">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0</xdr:col>
      <xdr:colOff>15119</xdr:colOff>
      <xdr:row>32</xdr:row>
      <xdr:rowOff>45356</xdr:rowOff>
    </xdr:from>
    <xdr:to>
      <xdr:col>4</xdr:col>
      <xdr:colOff>1022214</xdr:colOff>
      <xdr:row>49</xdr:row>
      <xdr:rowOff>98273</xdr:rowOff>
    </xdr:to>
    <xdr:pic>
      <xdr:nvPicPr>
        <xdr:cNvPr id="8" name="Image 7">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15119" y="6607023"/>
          <a:ext cx="4280369" cy="3522739"/>
        </a:xfrm>
        <a:prstGeom prst="rect">
          <a:avLst/>
        </a:prstGeom>
        <a:ln>
          <a:solidFill>
            <a:srgbClr val="FF0000"/>
          </a:solidFill>
        </a:ln>
      </xdr:spPr>
    </xdr:pic>
    <xdr:clientData/>
  </xdr:twoCellAnchor>
  <xdr:twoCellAnchor editAs="oneCell">
    <xdr:from>
      <xdr:col>0</xdr:col>
      <xdr:colOff>1</xdr:colOff>
      <xdr:row>49</xdr:row>
      <xdr:rowOff>120954</xdr:rowOff>
    </xdr:from>
    <xdr:to>
      <xdr:col>4</xdr:col>
      <xdr:colOff>1020537</xdr:colOff>
      <xdr:row>60</xdr:row>
      <xdr:rowOff>51190</xdr:rowOff>
    </xdr:to>
    <xdr:pic>
      <xdr:nvPicPr>
        <xdr:cNvPr id="9" name="Image 8">
          <a:extLst>
            <a:ext uri="{FF2B5EF4-FFF2-40B4-BE49-F238E27FC236}">
              <a16:creationId xmlns:a16="http://schemas.microsoft.com/office/drawing/2014/main" id="{00000000-0008-0000-0000-000009000000}"/>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tretch>
          <a:fillRect/>
        </a:stretch>
      </xdr:blipFill>
      <xdr:spPr>
        <a:xfrm>
          <a:off x="1" y="10152442"/>
          <a:ext cx="4293810" cy="2175414"/>
        </a:xfrm>
        <a:prstGeom prst="rect">
          <a:avLst/>
        </a:prstGeom>
        <a:ln>
          <a:solidFill>
            <a:srgbClr val="FF0000"/>
          </a:solidFill>
        </a:ln>
      </xdr:spPr>
    </xdr:pic>
    <xdr:clientData/>
  </xdr:twoCellAnchor>
  <xdr:oneCellAnchor>
    <xdr:from>
      <xdr:col>0</xdr:col>
      <xdr:colOff>0</xdr:colOff>
      <xdr:row>16</xdr:row>
      <xdr:rowOff>15119</xdr:rowOff>
    </xdr:from>
    <xdr:ext cx="4301369" cy="1047146"/>
    <xdr:sp macro="" textlink="">
      <xdr:nvSpPr>
        <xdr:cNvPr id="10" name="ZoneTexte 9">
          <a:extLst>
            <a:ext uri="{FF2B5EF4-FFF2-40B4-BE49-F238E27FC236}">
              <a16:creationId xmlns:a16="http://schemas.microsoft.com/office/drawing/2014/main" id="{00000000-0008-0000-0000-00000A000000}"/>
            </a:ext>
          </a:extLst>
        </xdr:cNvPr>
        <xdr:cNvSpPr txBox="1"/>
      </xdr:nvSpPr>
      <xdr:spPr>
        <a:xfrm>
          <a:off x="0" y="3779399"/>
          <a:ext cx="4301369" cy="1047146"/>
        </a:xfrm>
        <a:prstGeom prst="rect">
          <a:avLst/>
        </a:prstGeom>
        <a:solidFill>
          <a:schemeClr val="bg1"/>
        </a:solidFill>
        <a:ln>
          <a:solidFill>
            <a:srgbClr val="FF0000"/>
          </a:solidFill>
        </a:ln>
        <a:effectLst>
          <a:glow rad="63500">
            <a:schemeClr val="accent2">
              <a:satMod val="175000"/>
              <a:alpha val="40000"/>
            </a:schemeClr>
          </a:glow>
        </a:effectLst>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fr-FR" sz="1100" b="1"/>
            <a:t>PROCEDURE:</a:t>
          </a:r>
        </a:p>
        <a:p>
          <a:r>
            <a:rPr lang="fr-FR" sz="1000" b="1"/>
            <a:t>1/ enter variables in yellow and</a:t>
          </a:r>
          <a:r>
            <a:rPr lang="fr-FR" sz="1000" b="1" baseline="0"/>
            <a:t> 5-m split times</a:t>
          </a:r>
        </a:p>
        <a:p>
          <a:r>
            <a:rPr lang="fr-FR" sz="1000" b="1" baseline="0"/>
            <a:t>2/ run the Excel solver: target E9 value of 0 and modifiable cells A3 and A5</a:t>
          </a:r>
        </a:p>
        <a:p>
          <a:r>
            <a:rPr lang="fr-FR" sz="1000" b="1" baseline="0"/>
            <a:t>3/ check that cell E9 close to 0 </a:t>
          </a:r>
          <a:r>
            <a:rPr lang="fr-FR" sz="1000" b="1" baseline="0">
              <a:solidFill>
                <a:srgbClr val="FF0000"/>
              </a:solidFill>
            </a:rPr>
            <a:t>(&lt;0.2) </a:t>
          </a:r>
          <a:r>
            <a:rPr lang="fr-FR" sz="1000" b="1" baseline="0"/>
            <a:t>and save for updates (or save before checking)</a:t>
          </a:r>
        </a:p>
        <a:p>
          <a:r>
            <a:rPr lang="fr-FR" sz="1000" b="1" baseline="0"/>
            <a:t>4/ graphs on the right, main profile variable in the orange table</a:t>
          </a:r>
        </a:p>
      </xdr:txBody>
    </xdr:sp>
    <xdr:clientData/>
  </xdr:oneCellAnchor>
  <xdr:oneCellAnchor>
    <xdr:from>
      <xdr:col>0</xdr:col>
      <xdr:colOff>0</xdr:colOff>
      <xdr:row>21</xdr:row>
      <xdr:rowOff>65129</xdr:rowOff>
    </xdr:from>
    <xdr:ext cx="4301369" cy="1047146"/>
    <xdr:sp macro="" textlink="">
      <xdr:nvSpPr>
        <xdr:cNvPr id="11" name="ZoneTexte 10">
          <a:extLst>
            <a:ext uri="{FF2B5EF4-FFF2-40B4-BE49-F238E27FC236}">
              <a16:creationId xmlns:a16="http://schemas.microsoft.com/office/drawing/2014/main" id="{00000000-0008-0000-0000-00000B000000}"/>
            </a:ext>
          </a:extLst>
        </xdr:cNvPr>
        <xdr:cNvSpPr txBox="1"/>
      </xdr:nvSpPr>
      <xdr:spPr>
        <a:xfrm>
          <a:off x="0" y="4993163"/>
          <a:ext cx="4301369" cy="1047146"/>
        </a:xfrm>
        <a:prstGeom prst="rect">
          <a:avLst/>
        </a:prstGeom>
        <a:solidFill>
          <a:schemeClr val="tx1"/>
        </a:solidFill>
        <a:ln>
          <a:solidFill>
            <a:srgbClr val="FF0000"/>
          </a:solidFill>
        </a:ln>
        <a:effectLst>
          <a:glow rad="63500">
            <a:schemeClr val="accent2">
              <a:satMod val="175000"/>
              <a:alpha val="40000"/>
            </a:schemeClr>
          </a:glow>
        </a:effectLst>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fr-FR" sz="1100" b="1">
              <a:solidFill>
                <a:schemeClr val="bg1"/>
              </a:solidFill>
            </a:rPr>
            <a:t>IMPORTANT</a:t>
          </a:r>
          <a:r>
            <a:rPr lang="fr-FR" sz="1100" b="1" baseline="0">
              <a:solidFill>
                <a:schemeClr val="bg1"/>
              </a:solidFill>
            </a:rPr>
            <a:t> NOTE</a:t>
          </a:r>
          <a:r>
            <a:rPr lang="fr-FR" sz="1100" b="1">
              <a:solidFill>
                <a:schemeClr val="bg1"/>
              </a:solidFill>
            </a:rPr>
            <a:t>:</a:t>
          </a:r>
        </a:p>
        <a:p>
          <a:r>
            <a:rPr lang="fr-FR" sz="1000" b="1">
              <a:solidFill>
                <a:schemeClr val="bg1"/>
              </a:solidFill>
            </a:rPr>
            <a:t>These computations are valid ONLY in the case of split times triggered at the very beginning of the sprint motion,</a:t>
          </a:r>
          <a:r>
            <a:rPr lang="fr-FR" sz="1000" b="1" baseline="0">
              <a:solidFill>
                <a:schemeClr val="bg1"/>
              </a:solidFill>
            </a:rPr>
            <a:t> i.e. as soon as </a:t>
          </a:r>
          <a:r>
            <a:rPr lang="fr-FR" sz="1000" b="1" baseline="0">
              <a:solidFill>
                <a:srgbClr val="FF0000"/>
              </a:solidFill>
            </a:rPr>
            <a:t>ANY</a:t>
          </a:r>
          <a:r>
            <a:rPr lang="fr-FR" sz="1000" b="1" baseline="0">
              <a:solidFill>
                <a:schemeClr val="bg1"/>
              </a:solidFill>
            </a:rPr>
            <a:t> propulsive movement is produced by the athlete. In case of trigger by e.g. a first pair of cells or manual trigger, some major overestimations of F0 and Pmax variables will occur and overall, significantly wrong data will be generated.</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0</xdr:col>
      <xdr:colOff>19050</xdr:colOff>
      <xdr:row>4</xdr:row>
      <xdr:rowOff>9524</xdr:rowOff>
    </xdr:from>
    <xdr:to>
      <xdr:col>2</xdr:col>
      <xdr:colOff>0</xdr:colOff>
      <xdr:row>8</xdr:row>
      <xdr:rowOff>142875</xdr:rowOff>
    </xdr:to>
    <xdr:sp macro="" textlink="">
      <xdr:nvSpPr>
        <xdr:cNvPr id="2" name="TextBox 2">
          <a:extLst>
            <a:ext uri="{FF2B5EF4-FFF2-40B4-BE49-F238E27FC236}">
              <a16:creationId xmlns:a16="http://schemas.microsoft.com/office/drawing/2014/main" id="{42B9AFF9-16CC-D545-B336-484240102DF3}"/>
            </a:ext>
          </a:extLst>
        </xdr:cNvPr>
        <xdr:cNvSpPr txBox="1"/>
      </xdr:nvSpPr>
      <xdr:spPr>
        <a:xfrm>
          <a:off x="19050" y="1470024"/>
          <a:ext cx="5226050" cy="996951"/>
        </a:xfrm>
        <a:prstGeom prst="rect">
          <a:avLst/>
        </a:prstGeom>
        <a:solidFill>
          <a:schemeClr val="lt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fi-FI" sz="1200"/>
            <a:t>Modify the number in</a:t>
          </a:r>
          <a:r>
            <a:rPr lang="fi-FI" sz="1200" baseline="0"/>
            <a:t> black according to your measurement setup. Numbers in red will change accordingly and will indicate the locations of the marks considering camera parallax. You can enter zero for the athlete's positions that are not needed. </a:t>
          </a:r>
          <a:endParaRPr lang="fi-FI" sz="1200"/>
        </a:p>
      </xdr:txBody>
    </xdr:sp>
    <xdr:clientData/>
  </xdr:twoCellAnchor>
  <xdr:twoCellAnchor>
    <xdr:from>
      <xdr:col>0</xdr:col>
      <xdr:colOff>0</xdr:colOff>
      <xdr:row>11</xdr:row>
      <xdr:rowOff>0</xdr:rowOff>
    </xdr:from>
    <xdr:to>
      <xdr:col>11</xdr:col>
      <xdr:colOff>123824</xdr:colOff>
      <xdr:row>33</xdr:row>
      <xdr:rowOff>123825</xdr:rowOff>
    </xdr:to>
    <xdr:grpSp>
      <xdr:nvGrpSpPr>
        <xdr:cNvPr id="3" name="Group 4">
          <a:extLst>
            <a:ext uri="{FF2B5EF4-FFF2-40B4-BE49-F238E27FC236}">
              <a16:creationId xmlns:a16="http://schemas.microsoft.com/office/drawing/2014/main" id="{B046A467-E23E-264C-9F29-B890DF2EE3AA}"/>
            </a:ext>
          </a:extLst>
        </xdr:cNvPr>
        <xdr:cNvGrpSpPr/>
      </xdr:nvGrpSpPr>
      <xdr:grpSpPr>
        <a:xfrm>
          <a:off x="0" y="2958830"/>
          <a:ext cx="11898345" cy="4582335"/>
          <a:chOff x="0" y="2905125"/>
          <a:chExt cx="12134849" cy="4524375"/>
        </a:xfrm>
      </xdr:grpSpPr>
      <xdr:graphicFrame macro="">
        <xdr:nvGraphicFramePr>
          <xdr:cNvPr id="4" name="Chart 1">
            <a:extLst>
              <a:ext uri="{FF2B5EF4-FFF2-40B4-BE49-F238E27FC236}">
                <a16:creationId xmlns:a16="http://schemas.microsoft.com/office/drawing/2014/main" id="{89A98B17-9C57-EB49-B5BF-D1B5B0A3822A}"/>
              </a:ext>
            </a:extLst>
          </xdr:cNvPr>
          <xdr:cNvGraphicFramePr>
            <a:graphicFrameLocks/>
          </xdr:cNvGraphicFramePr>
        </xdr:nvGraphicFramePr>
        <xdr:xfrm>
          <a:off x="0" y="2905125"/>
          <a:ext cx="12134849" cy="4524375"/>
        </xdr:xfrm>
        <a:graphic>
          <a:graphicData uri="http://schemas.openxmlformats.org/drawingml/2006/chart">
            <c:chart xmlns:c="http://schemas.openxmlformats.org/drawingml/2006/chart" xmlns:r="http://schemas.openxmlformats.org/officeDocument/2006/relationships" r:id="rId1"/>
          </a:graphicData>
        </a:graphic>
      </xdr:graphicFrame>
      <xdr:sp macro="" textlink="">
        <xdr:nvSpPr>
          <xdr:cNvPr id="5" name="Right Arrow 3">
            <a:extLst>
              <a:ext uri="{FF2B5EF4-FFF2-40B4-BE49-F238E27FC236}">
                <a16:creationId xmlns:a16="http://schemas.microsoft.com/office/drawing/2014/main" id="{2A64AC99-F189-864B-94B5-3BB1A4489B09}"/>
              </a:ext>
            </a:extLst>
          </xdr:cNvPr>
          <xdr:cNvSpPr/>
        </xdr:nvSpPr>
        <xdr:spPr>
          <a:xfrm>
            <a:off x="581025" y="3314700"/>
            <a:ext cx="10734675" cy="476250"/>
          </a:xfrm>
          <a:prstGeom prst="rightArrow">
            <a:avLst/>
          </a:prstGeom>
          <a:solidFill>
            <a:schemeClr val="accent6">
              <a:alpha val="3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i-FI" sz="1100"/>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18</xdr:col>
      <xdr:colOff>112184</xdr:colOff>
      <xdr:row>0</xdr:row>
      <xdr:rowOff>76200</xdr:rowOff>
    </xdr:from>
    <xdr:to>
      <xdr:col>27</xdr:col>
      <xdr:colOff>342900</xdr:colOff>
      <xdr:row>19</xdr:row>
      <xdr:rowOff>112184</xdr:rowOff>
    </xdr:to>
    <xdr:graphicFrame macro="">
      <xdr:nvGraphicFramePr>
        <xdr:cNvPr id="2" name="Graphique 1">
          <a:extLst>
            <a:ext uri="{FF2B5EF4-FFF2-40B4-BE49-F238E27FC236}">
              <a16:creationId xmlns:a16="http://schemas.microsoft.com/office/drawing/2014/main" id="{53B281CB-2F69-F44D-867C-87DEE0B106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xdr:col>
      <xdr:colOff>152400</xdr:colOff>
      <xdr:row>41</xdr:row>
      <xdr:rowOff>76200</xdr:rowOff>
    </xdr:from>
    <xdr:to>
      <xdr:col>27</xdr:col>
      <xdr:colOff>671286</xdr:colOff>
      <xdr:row>61</xdr:row>
      <xdr:rowOff>150284</xdr:rowOff>
    </xdr:to>
    <xdr:graphicFrame macro="">
      <xdr:nvGraphicFramePr>
        <xdr:cNvPr id="3" name="Graphique 2">
          <a:extLst>
            <a:ext uri="{FF2B5EF4-FFF2-40B4-BE49-F238E27FC236}">
              <a16:creationId xmlns:a16="http://schemas.microsoft.com/office/drawing/2014/main" id="{4558C7FE-95A8-9144-B1C9-218FF27A48B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xdr:col>
      <xdr:colOff>127000</xdr:colOff>
      <xdr:row>20</xdr:row>
      <xdr:rowOff>38100</xdr:rowOff>
    </xdr:from>
    <xdr:to>
      <xdr:col>27</xdr:col>
      <xdr:colOff>707572</xdr:colOff>
      <xdr:row>40</xdr:row>
      <xdr:rowOff>124884</xdr:rowOff>
    </xdr:to>
    <xdr:graphicFrame macro="">
      <xdr:nvGraphicFramePr>
        <xdr:cNvPr id="4" name="Graphique 3">
          <a:extLst>
            <a:ext uri="{FF2B5EF4-FFF2-40B4-BE49-F238E27FC236}">
              <a16:creationId xmlns:a16="http://schemas.microsoft.com/office/drawing/2014/main" id="{A292A533-0A3A-164F-BC08-7879D3ED229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18</xdr:col>
      <xdr:colOff>152400</xdr:colOff>
      <xdr:row>62</xdr:row>
      <xdr:rowOff>76200</xdr:rowOff>
    </xdr:from>
    <xdr:to>
      <xdr:col>27</xdr:col>
      <xdr:colOff>383116</xdr:colOff>
      <xdr:row>82</xdr:row>
      <xdr:rowOff>150284</xdr:rowOff>
    </xdr:to>
    <xdr:graphicFrame macro="">
      <xdr:nvGraphicFramePr>
        <xdr:cNvPr id="5" name="Graphique 4">
          <a:extLst>
            <a:ext uri="{FF2B5EF4-FFF2-40B4-BE49-F238E27FC236}">
              <a16:creationId xmlns:a16="http://schemas.microsoft.com/office/drawing/2014/main" id="{6B212BF0-8842-014F-B330-635B8BCF206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289560</xdr:colOff>
      <xdr:row>6</xdr:row>
      <xdr:rowOff>68580</xdr:rowOff>
    </xdr:from>
    <xdr:to>
      <xdr:col>6</xdr:col>
      <xdr:colOff>449580</xdr:colOff>
      <xdr:row>18</xdr:row>
      <xdr:rowOff>38100</xdr:rowOff>
    </xdr:to>
    <xdr:sp macro="" textlink="">
      <xdr:nvSpPr>
        <xdr:cNvPr id="6" name="Rectangle à coins arrondis 1">
          <a:extLst>
            <a:ext uri="{FF2B5EF4-FFF2-40B4-BE49-F238E27FC236}">
              <a16:creationId xmlns:a16="http://schemas.microsoft.com/office/drawing/2014/main" id="{50514458-B824-A847-B4C3-ED660C403708}"/>
            </a:ext>
          </a:extLst>
        </xdr:cNvPr>
        <xdr:cNvSpPr/>
      </xdr:nvSpPr>
      <xdr:spPr>
        <a:xfrm>
          <a:off x="1965960" y="1592580"/>
          <a:ext cx="3182620" cy="2598420"/>
        </a:xfrm>
        <a:prstGeom prst="wedgeRoundRectCallout">
          <a:avLst>
            <a:gd name="adj1" fmla="val -72339"/>
            <a:gd name="adj2" fmla="val -181390"/>
            <a:gd name="adj3" fmla="val 16667"/>
          </a:avLst>
        </a:prstGeom>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r>
            <a:rPr lang="fr-FR" sz="1400" b="1" u="sng"/>
            <a:t>STEP 1:</a:t>
          </a:r>
        </a:p>
        <a:p>
          <a:pPr algn="l"/>
          <a:r>
            <a:rPr lang="fr-FR" sz="1100"/>
            <a:t>Import the time and instantaneous</a:t>
          </a:r>
          <a:r>
            <a:rPr lang="fr-FR" sz="1100" baseline="0"/>
            <a:t> velocity data (from radar or laser gun) here in columns A and B</a:t>
          </a:r>
        </a:p>
        <a:p>
          <a:pPr algn="l"/>
          <a:r>
            <a:rPr lang="fr-FR" sz="1100" baseline="0"/>
            <a:t>NB1: </a:t>
          </a:r>
          <a:r>
            <a:rPr lang="en-GB" sz="1100">
              <a:solidFill>
                <a:schemeClr val="lt1"/>
              </a:solidFill>
              <a:effectLst/>
              <a:latin typeface="+mn-lt"/>
              <a:ea typeface="+mn-ea"/>
              <a:cs typeface="+mn-cs"/>
            </a:rPr>
            <a:t>all velocity values measured before the actual sprint start and after the maximal velocity plateau have to be deleted. </a:t>
          </a:r>
        </a:p>
        <a:p>
          <a:pPr algn="l"/>
          <a:r>
            <a:rPr lang="en-GB" sz="1100">
              <a:solidFill>
                <a:schemeClr val="lt1"/>
              </a:solidFill>
              <a:effectLst/>
              <a:latin typeface="+mn-lt"/>
              <a:ea typeface="+mn-ea"/>
              <a:cs typeface="+mn-cs"/>
            </a:rPr>
            <a:t>NB2: At sprint start, delete all the values for which there is a doubt between actual signal and noise, the</a:t>
          </a:r>
          <a:r>
            <a:rPr lang="en-GB" sz="1100" baseline="0">
              <a:solidFill>
                <a:schemeClr val="lt1"/>
              </a:solidFill>
              <a:effectLst/>
              <a:latin typeface="+mn-lt"/>
              <a:ea typeface="+mn-ea"/>
              <a:cs typeface="+mn-cs"/>
            </a:rPr>
            <a:t> following analysis will extrapolate these values.</a:t>
          </a:r>
          <a:endParaRPr lang="fr-FR" sz="1100" baseline="0"/>
        </a:p>
      </xdr:txBody>
    </xdr:sp>
    <xdr:clientData/>
  </xdr:twoCellAnchor>
  <xdr:twoCellAnchor>
    <xdr:from>
      <xdr:col>18</xdr:col>
      <xdr:colOff>22860</xdr:colOff>
      <xdr:row>0</xdr:row>
      <xdr:rowOff>53340</xdr:rowOff>
    </xdr:from>
    <xdr:to>
      <xdr:col>21</xdr:col>
      <xdr:colOff>830580</xdr:colOff>
      <xdr:row>4</xdr:row>
      <xdr:rowOff>137160</xdr:rowOff>
    </xdr:to>
    <xdr:sp macro="" textlink="">
      <xdr:nvSpPr>
        <xdr:cNvPr id="7" name="Rectangle à coins arrondis 6">
          <a:extLst>
            <a:ext uri="{FF2B5EF4-FFF2-40B4-BE49-F238E27FC236}">
              <a16:creationId xmlns:a16="http://schemas.microsoft.com/office/drawing/2014/main" id="{DF50A67F-1150-564E-BC4A-027B128F0978}"/>
            </a:ext>
          </a:extLst>
        </xdr:cNvPr>
        <xdr:cNvSpPr/>
      </xdr:nvSpPr>
      <xdr:spPr>
        <a:xfrm>
          <a:off x="17155160" y="53340"/>
          <a:ext cx="3322320" cy="1201420"/>
        </a:xfrm>
        <a:prstGeom prst="wedgeRoundRectCallout">
          <a:avLst>
            <a:gd name="adj1" fmla="val -70751"/>
            <a:gd name="adj2" fmla="val -16416"/>
            <a:gd name="adj3" fmla="val 16667"/>
          </a:avLst>
        </a:prstGeom>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marL="0" marR="0" indent="0" algn="l" defTabSz="914400" eaLnBrk="1" fontAlgn="auto" latinLnBrk="0" hangingPunct="1">
            <a:lnSpc>
              <a:spcPct val="100000"/>
            </a:lnSpc>
            <a:spcBef>
              <a:spcPts val="0"/>
            </a:spcBef>
            <a:spcAft>
              <a:spcPts val="0"/>
            </a:spcAft>
            <a:buClrTx/>
            <a:buSzTx/>
            <a:buFontTx/>
            <a:buNone/>
            <a:tabLst/>
            <a:defRPr/>
          </a:pPr>
          <a:r>
            <a:rPr lang="fr-FR" sz="1100" b="1" u="sng">
              <a:solidFill>
                <a:schemeClr val="lt1"/>
              </a:solidFill>
              <a:effectLst/>
              <a:latin typeface="+mn-lt"/>
              <a:ea typeface="+mn-ea"/>
              <a:cs typeface="+mn-cs"/>
            </a:rPr>
            <a:t>STEP 2:</a:t>
          </a:r>
          <a:endParaRPr lang="fr-FR">
            <a:effectLst/>
          </a:endParaRPr>
        </a:p>
        <a:p>
          <a:pPr marL="0" marR="0" indent="0" algn="l" defTabSz="914400" eaLnBrk="1" fontAlgn="auto" latinLnBrk="0" hangingPunct="1">
            <a:lnSpc>
              <a:spcPct val="100000"/>
            </a:lnSpc>
            <a:spcBef>
              <a:spcPts val="0"/>
            </a:spcBef>
            <a:spcAft>
              <a:spcPts val="0"/>
            </a:spcAft>
            <a:buClrTx/>
            <a:buSzTx/>
            <a:buFontTx/>
            <a:buNone/>
            <a:tabLst/>
            <a:defRPr/>
          </a:pPr>
          <a:r>
            <a:rPr lang="fr-FR" sz="1100" b="1" baseline="0">
              <a:solidFill>
                <a:schemeClr val="lt1"/>
              </a:solidFill>
              <a:effectLst/>
              <a:latin typeface="+mn-lt"/>
              <a:ea typeface="+mn-ea"/>
              <a:cs typeface="+mn-cs"/>
            </a:rPr>
            <a:t>Run the Excel solver: target Q8 value of 0 and modifiable cells Q1, Q6 an Q7.</a:t>
          </a:r>
        </a:p>
        <a:p>
          <a:pPr marL="0" marR="0" indent="0" algn="l" defTabSz="914400" eaLnBrk="1" fontAlgn="auto" latinLnBrk="0" hangingPunct="1">
            <a:lnSpc>
              <a:spcPct val="100000"/>
            </a:lnSpc>
            <a:spcBef>
              <a:spcPts val="0"/>
            </a:spcBef>
            <a:spcAft>
              <a:spcPts val="0"/>
            </a:spcAft>
            <a:buClrTx/>
            <a:buSzTx/>
            <a:buFontTx/>
            <a:buNone/>
            <a:tabLst/>
            <a:defRPr/>
          </a:pPr>
          <a:r>
            <a:rPr lang="fr-FR" sz="1100" b="1" baseline="0">
              <a:solidFill>
                <a:schemeClr val="lt1"/>
              </a:solidFill>
              <a:effectLst/>
              <a:latin typeface="+mn-lt"/>
              <a:ea typeface="+mn-ea"/>
              <a:cs typeface="+mn-cs"/>
            </a:rPr>
            <a:t>Check on the speed-time figure that the modeled speed regression well fits the experimental speed signal.</a:t>
          </a:r>
          <a:endParaRPr lang="fr-FR">
            <a:effectLst/>
          </a:endParaRPr>
        </a:p>
        <a:p>
          <a:pPr algn="l"/>
          <a:endParaRPr lang="fr-FR" sz="1100"/>
        </a:p>
      </xdr:txBody>
    </xdr:sp>
    <xdr:clientData/>
  </xdr:twoCellAnchor>
</xdr:wsDr>
</file>

<file path=xl/theme/theme1.xml><?xml version="1.0" encoding="utf-8"?>
<a:theme xmlns:a="http://schemas.openxmlformats.org/drawingml/2006/main" name="Thème Office">
  <a:themeElements>
    <a:clrScheme name="Bureau">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Bureau">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Bureau">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www.researchgate.net/publication/277020032_A_simple_method_for_measuring_power_force_velocity_properties_and_mechanical_effectiveness_in_sprint_running_Simple_method_to_compute_sprint_mechanics" TargetMode="External"/><Relationship Id="rId1" Type="http://schemas.openxmlformats.org/officeDocument/2006/relationships/hyperlink" Target="https://www.researchgate.net/publication/287995954_Interpreting_Power-Force-Velocity_Profiles_for_Individualized_and_Specific_Training"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1249"/>
  <sheetViews>
    <sheetView zoomScale="225" workbookViewId="0">
      <selection activeCell="C8" sqref="C8"/>
    </sheetView>
  </sheetViews>
  <sheetFormatPr baseColWidth="10" defaultRowHeight="16" x14ac:dyDescent="0.2"/>
  <cols>
    <col min="1" max="1" width="10.83203125" style="14"/>
    <col min="2" max="2" width="10.6640625" style="14" customWidth="1"/>
    <col min="3" max="3" width="8.6640625" style="14" customWidth="1"/>
    <col min="4" max="4" width="12.83203125" style="14" customWidth="1"/>
    <col min="5" max="5" width="13.6640625" style="14" customWidth="1"/>
    <col min="6" max="6" width="7.83203125" style="10" customWidth="1"/>
    <col min="7" max="7" width="10" style="10" customWidth="1"/>
    <col min="8" max="8" width="10.83203125" style="10"/>
    <col min="9" max="9" width="15.5" style="10" customWidth="1"/>
    <col min="10" max="15" width="10.83203125" style="10"/>
    <col min="16" max="16" width="10.83203125" style="18"/>
  </cols>
  <sheetData>
    <row r="1" spans="1:16" s="5" customFormat="1" ht="60" customHeight="1" x14ac:dyDescent="0.3">
      <c r="A1" s="1"/>
      <c r="B1" s="20" t="s">
        <v>0</v>
      </c>
      <c r="C1" s="20" t="s">
        <v>13</v>
      </c>
      <c r="D1" s="2" t="s">
        <v>14</v>
      </c>
      <c r="E1" s="2" t="s">
        <v>15</v>
      </c>
      <c r="F1" s="3" t="s">
        <v>13</v>
      </c>
      <c r="G1" s="3" t="s">
        <v>10</v>
      </c>
      <c r="H1" s="3" t="s">
        <v>9</v>
      </c>
      <c r="I1" s="3" t="s">
        <v>22</v>
      </c>
      <c r="J1" s="3" t="s">
        <v>23</v>
      </c>
      <c r="K1" s="3" t="s">
        <v>24</v>
      </c>
      <c r="L1" s="3" t="s">
        <v>25</v>
      </c>
      <c r="M1" s="3" t="s">
        <v>26</v>
      </c>
      <c r="N1" s="3" t="s">
        <v>27</v>
      </c>
      <c r="O1" s="3" t="s">
        <v>28</v>
      </c>
      <c r="P1" s="4" t="s">
        <v>29</v>
      </c>
    </row>
    <row r="2" spans="1:16" x14ac:dyDescent="0.2">
      <c r="A2" s="6" t="s">
        <v>1</v>
      </c>
      <c r="B2" s="21">
        <v>5</v>
      </c>
      <c r="C2" s="22">
        <v>1.2929999999999999</v>
      </c>
      <c r="D2" s="9">
        <f t="shared" ref="D2" si="0">$A$3*(C2+$A$5*EXP(-C2/$A$5))-$A$3*$A$5</f>
        <v>4.8557491806551472</v>
      </c>
      <c r="E2" s="9">
        <f t="shared" ref="E2" si="1">(D2-B2)^2</f>
        <v>2.0808298881661372E-2</v>
      </c>
      <c r="F2" s="10">
        <v>0.01</v>
      </c>
      <c r="G2" s="11">
        <v>0</v>
      </c>
      <c r="H2" s="11">
        <f>$A$3*(1-EXP(-F2/$A$5))</f>
        <v>8.4116366271379583E-2</v>
      </c>
      <c r="I2" s="11">
        <f>($A$3/$A$5)*EXP(-F2/$A$5)</f>
        <v>8.3711344655442037</v>
      </c>
      <c r="J2" s="11">
        <f>(0.5*(1.293*($A$13/760*273/(273+$A$11)))*((0.2025*$A$7^0.725*$A$9^0.425)*0.266)*0.9)*H2^2</f>
        <v>2.220036480421037E-3</v>
      </c>
      <c r="K2" s="12">
        <f>J2+$A$9*I2</f>
        <v>502.27028796913265</v>
      </c>
      <c r="L2" s="11">
        <f>K2/$A$9</f>
        <v>8.3711714661522105</v>
      </c>
      <c r="M2" s="12">
        <f>K2*H2</f>
        <v>42.249151510042857</v>
      </c>
      <c r="N2" s="11">
        <f>L2*H2</f>
        <v>0.70415252516738103</v>
      </c>
      <c r="O2" s="36"/>
      <c r="P2" s="13"/>
    </row>
    <row r="3" spans="1:16" x14ac:dyDescent="0.2">
      <c r="A3" s="14">
        <v>8.7628807046562436</v>
      </c>
      <c r="B3" s="21">
        <v>10</v>
      </c>
      <c r="C3" s="22">
        <v>2.024</v>
      </c>
      <c r="D3" s="9">
        <f t="shared" ref="D3:D7" si="2">$A$3*(C3+$A$5*EXP(-C3/$A$5))-$A$3*$A$5</f>
        <v>9.9407967627103524</v>
      </c>
      <c r="E3" s="9">
        <f t="shared" ref="E3:E7" si="3">(D3-B3)^2</f>
        <v>3.5050233055743205E-3</v>
      </c>
      <c r="F3" s="10">
        <v>0.02</v>
      </c>
      <c r="G3" s="11">
        <f>G2+H3*0.01</f>
        <v>1.6742528539002797E-3</v>
      </c>
      <c r="H3" s="11">
        <f t="shared" ref="H3:H65" si="4">$A$3*(1-EXP(-F3/$A$5))</f>
        <v>0.16742528539002796</v>
      </c>
      <c r="I3" s="11">
        <f t="shared" ref="I3:I66" si="5">($A$3/$A$5)*EXP(-F3/$A$5)</f>
        <v>8.2907785373348268</v>
      </c>
      <c r="J3" s="11">
        <f t="shared" ref="J3:J66" si="6">(0.5*(1.293*($A$13/760*273/(273+$A$11)))*((0.2025*$A$7^0.725*$A$9^0.425)*0.266)*0.9)*H3^2</f>
        <v>8.7951084699748796E-3</v>
      </c>
      <c r="K3" s="12">
        <f t="shared" ref="K3:K66" si="7">J3+$A$9*I3</f>
        <v>497.45550734855959</v>
      </c>
      <c r="L3" s="11">
        <f t="shared" ref="L3:L66" si="8">K3/$A$9</f>
        <v>8.2909251224759934</v>
      </c>
      <c r="M3" s="12">
        <f t="shared" ref="M3:M66" si="9">K3*H3</f>
        <v>83.286630286673741</v>
      </c>
      <c r="N3" s="11">
        <f t="shared" ref="N3:N66" si="10">L3*H3</f>
        <v>1.3881105047778957</v>
      </c>
      <c r="O3" s="36"/>
      <c r="P3" s="13"/>
    </row>
    <row r="4" spans="1:16" x14ac:dyDescent="0.2">
      <c r="A4" s="6" t="s">
        <v>2</v>
      </c>
      <c r="B4" s="21">
        <v>15</v>
      </c>
      <c r="C4" s="22">
        <v>2.6739999999999999</v>
      </c>
      <c r="D4" s="9">
        <f t="shared" si="2"/>
        <v>15.035975417202181</v>
      </c>
      <c r="E4" s="9">
        <f t="shared" si="3"/>
        <v>1.294230642870973E-3</v>
      </c>
      <c r="F4" s="10">
        <v>0.03</v>
      </c>
      <c r="G4" s="11">
        <f t="shared" ref="G4:G67" si="11">G3+H4*0.01</f>
        <v>4.1735979356704736E-3</v>
      </c>
      <c r="H4" s="11">
        <f t="shared" si="4"/>
        <v>0.24993450817701937</v>
      </c>
      <c r="I4" s="11">
        <f t="shared" si="5"/>
        <v>8.2111939592005179</v>
      </c>
      <c r="J4" s="11">
        <f t="shared" si="6"/>
        <v>1.9599795940794133E-2</v>
      </c>
      <c r="K4" s="12">
        <f t="shared" si="7"/>
        <v>492.69123734797188</v>
      </c>
      <c r="L4" s="11">
        <f t="shared" si="8"/>
        <v>8.2115206224661978</v>
      </c>
      <c r="M4" s="12">
        <f t="shared" si="9"/>
        <v>123.14054208969247</v>
      </c>
      <c r="N4" s="11">
        <f t="shared" si="10"/>
        <v>2.0523423681615411</v>
      </c>
      <c r="O4" s="36"/>
      <c r="P4" s="13"/>
    </row>
    <row r="5" spans="1:16" x14ac:dyDescent="0.2">
      <c r="A5" s="14">
        <v>1.0367488867974672</v>
      </c>
      <c r="B5" s="21">
        <v>20</v>
      </c>
      <c r="C5" s="22">
        <v>3.2930000000000001</v>
      </c>
      <c r="D5" s="9">
        <f t="shared" si="2"/>
        <v>20.15047092534358</v>
      </c>
      <c r="E5" s="9">
        <f t="shared" si="3"/>
        <v>2.2641499373753184E-2</v>
      </c>
      <c r="F5" s="10">
        <v>0.04</v>
      </c>
      <c r="G5" s="11">
        <f t="shared" si="11"/>
        <v>7.4901150461904147E-3</v>
      </c>
      <c r="H5" s="11">
        <f t="shared" si="4"/>
        <v>0.33165171105199415</v>
      </c>
      <c r="I5" s="11">
        <f t="shared" si="5"/>
        <v>8.1323733268221208</v>
      </c>
      <c r="J5" s="11">
        <f t="shared" si="6"/>
        <v>3.451148036315424E-2</v>
      </c>
      <c r="K5" s="12">
        <f t="shared" si="7"/>
        <v>487.97691108969042</v>
      </c>
      <c r="L5" s="11">
        <f t="shared" si="8"/>
        <v>8.1329485181615073</v>
      </c>
      <c r="M5" s="12">
        <f t="shared" si="9"/>
        <v>161.83837751676265</v>
      </c>
      <c r="N5" s="11">
        <f t="shared" si="10"/>
        <v>2.697306291946044</v>
      </c>
      <c r="O5" s="36"/>
      <c r="P5" s="13"/>
    </row>
    <row r="6" spans="1:16" x14ac:dyDescent="0.2">
      <c r="A6" s="19" t="s">
        <v>11</v>
      </c>
      <c r="B6" s="21">
        <v>25</v>
      </c>
      <c r="C6" s="22">
        <v>3.871</v>
      </c>
      <c r="D6" s="9">
        <f t="shared" si="2"/>
        <v>25.053353066946048</v>
      </c>
      <c r="E6" s="9">
        <f t="shared" si="3"/>
        <v>2.8465497525495057E-3</v>
      </c>
      <c r="F6" s="10">
        <v>0.05</v>
      </c>
      <c r="G6" s="11">
        <f t="shared" si="11"/>
        <v>1.1615960013663888E-2</v>
      </c>
      <c r="H6" s="11">
        <f t="shared" si="4"/>
        <v>0.41258449674734726</v>
      </c>
      <c r="I6" s="11">
        <f t="shared" si="5"/>
        <v>8.0543093069557905</v>
      </c>
      <c r="J6" s="11">
        <f t="shared" si="6"/>
        <v>5.3410287289937422E-2</v>
      </c>
      <c r="K6" s="12">
        <f t="shared" si="7"/>
        <v>483.31196870463737</v>
      </c>
      <c r="L6" s="11">
        <f t="shared" si="8"/>
        <v>8.0551994784106231</v>
      </c>
      <c r="M6" s="12">
        <f t="shared" si="9"/>
        <v>199.40702537997245</v>
      </c>
      <c r="N6" s="11">
        <f t="shared" si="10"/>
        <v>3.323450422999541</v>
      </c>
      <c r="O6" s="36"/>
      <c r="P6" s="13"/>
    </row>
    <row r="7" spans="1:16" x14ac:dyDescent="0.2">
      <c r="A7" s="14">
        <v>1.65</v>
      </c>
      <c r="B7" s="21">
        <v>30</v>
      </c>
      <c r="C7" s="22">
        <v>4.4320000000000004</v>
      </c>
      <c r="D7" s="9">
        <f t="shared" si="2"/>
        <v>29.878582506914437</v>
      </c>
      <c r="E7" s="9">
        <f t="shared" si="3"/>
        <v>1.4742207627182669E-2</v>
      </c>
      <c r="F7" s="10">
        <v>0.06</v>
      </c>
      <c r="G7" s="11">
        <f t="shared" si="11"/>
        <v>1.6543363963819561E-2</v>
      </c>
      <c r="H7" s="11">
        <f t="shared" si="4"/>
        <v>0.49274039501556727</v>
      </c>
      <c r="I7" s="11">
        <f t="shared" si="5"/>
        <v>7.976994636750721</v>
      </c>
      <c r="J7" s="11">
        <f t="shared" si="6"/>
        <v>7.6179030075426368E-2</v>
      </c>
      <c r="K7" s="12">
        <f t="shared" si="7"/>
        <v>478.69585723511869</v>
      </c>
      <c r="L7" s="11">
        <f t="shared" si="8"/>
        <v>7.978264287251978</v>
      </c>
      <c r="M7" s="12">
        <f t="shared" si="9"/>
        <v>235.87278578634798</v>
      </c>
      <c r="N7" s="11">
        <f t="shared" si="10"/>
        <v>3.9312130964391327</v>
      </c>
      <c r="O7" s="36"/>
      <c r="P7" s="13"/>
    </row>
    <row r="8" spans="1:16" ht="17" thickBot="1" x14ac:dyDescent="0.25">
      <c r="A8" s="19" t="s">
        <v>12</v>
      </c>
      <c r="B8" s="7"/>
      <c r="C8" s="8"/>
      <c r="D8" s="8"/>
      <c r="E8" s="15" t="s">
        <v>16</v>
      </c>
      <c r="F8" s="10">
        <v>7.0000000000000007E-2</v>
      </c>
      <c r="G8" s="11">
        <f t="shared" si="11"/>
        <v>2.2264632597117379E-2</v>
      </c>
      <c r="H8" s="11">
        <f t="shared" si="4"/>
        <v>0.57212686332978191</v>
      </c>
      <c r="I8" s="11">
        <f t="shared" si="5"/>
        <v>7.9004221230734304</v>
      </c>
      <c r="J8" s="11">
        <f t="shared" si="6"/>
        <v>0.10270315470639542</v>
      </c>
      <c r="K8" s="12">
        <f t="shared" si="7"/>
        <v>474.12803053911222</v>
      </c>
      <c r="L8" s="11">
        <f t="shared" si="8"/>
        <v>7.9021338423185368</v>
      </c>
      <c r="M8" s="12">
        <f t="shared" si="9"/>
        <v>271.26138292906933</v>
      </c>
      <c r="N8" s="11">
        <f t="shared" si="10"/>
        <v>4.5210230488178222</v>
      </c>
      <c r="O8" s="36"/>
      <c r="P8" s="13"/>
    </row>
    <row r="9" spans="1:16" ht="17" thickBot="1" x14ac:dyDescent="0.25">
      <c r="A9" s="14">
        <v>60</v>
      </c>
      <c r="B9" s="7"/>
      <c r="C9" s="7"/>
      <c r="D9" s="7"/>
      <c r="E9" s="23">
        <f>SUM(E2:E7)</f>
        <v>6.5837809583592019E-2</v>
      </c>
      <c r="F9" s="10">
        <v>0.08</v>
      </c>
      <c r="G9" s="11">
        <f t="shared" si="11"/>
        <v>2.8772145472893168E-2</v>
      </c>
      <c r="H9" s="11">
        <f t="shared" si="4"/>
        <v>0.65075128757757905</v>
      </c>
      <c r="I9" s="11">
        <f t="shared" si="5"/>
        <v>7.8245846418385394</v>
      </c>
      <c r="J9" s="11">
        <f t="shared" si="6"/>
        <v>0.13287068572389241</v>
      </c>
      <c r="K9" s="12">
        <f t="shared" si="7"/>
        <v>469.60794919603626</v>
      </c>
      <c r="L9" s="11">
        <f t="shared" si="8"/>
        <v>7.8267991532672712</v>
      </c>
      <c r="M9" s="12">
        <f t="shared" si="9"/>
        <v>305.59797759598695</v>
      </c>
      <c r="N9" s="11">
        <f t="shared" si="10"/>
        <v>5.0932996265997819</v>
      </c>
      <c r="O9" s="36"/>
      <c r="P9" s="13"/>
    </row>
    <row r="10" spans="1:16" x14ac:dyDescent="0.2">
      <c r="A10" s="19" t="s">
        <v>3</v>
      </c>
      <c r="B10" s="16"/>
      <c r="C10" s="16"/>
      <c r="D10" s="16"/>
      <c r="E10" s="16"/>
      <c r="F10" s="10">
        <v>0.09</v>
      </c>
      <c r="G10" s="11">
        <f t="shared" si="11"/>
        <v>3.605835530037485E-2</v>
      </c>
      <c r="H10" s="11">
        <f t="shared" si="4"/>
        <v>0.72862098274816856</v>
      </c>
      <c r="I10" s="11">
        <f t="shared" si="5"/>
        <v>7.7494751373459616</v>
      </c>
      <c r="J10" s="11">
        <f t="shared" si="6"/>
        <v>0.16657217321452158</v>
      </c>
      <c r="K10" s="12">
        <f t="shared" si="7"/>
        <v>465.13508041397222</v>
      </c>
      <c r="L10" s="11">
        <f t="shared" si="8"/>
        <v>7.7522513402328705</v>
      </c>
      <c r="M10" s="12">
        <f t="shared" si="9"/>
        <v>338.90717940187682</v>
      </c>
      <c r="N10" s="11">
        <f t="shared" si="10"/>
        <v>5.6484529900312808</v>
      </c>
      <c r="O10" s="36"/>
      <c r="P10" s="13"/>
    </row>
    <row r="11" spans="1:16" ht="17" thickBot="1" x14ac:dyDescent="0.25">
      <c r="A11" s="14">
        <v>18</v>
      </c>
      <c r="B11" s="17"/>
      <c r="C11" s="17"/>
      <c r="D11" s="17"/>
      <c r="E11" s="17"/>
      <c r="F11" s="10">
        <v>0.1</v>
      </c>
      <c r="G11" s="11">
        <f t="shared" si="11"/>
        <v>4.4115787236504347E-2</v>
      </c>
      <c r="H11" s="11">
        <f t="shared" si="4"/>
        <v>0.80574319361294955</v>
      </c>
      <c r="I11" s="11">
        <f t="shared" si="5"/>
        <v>7.6750866216244615</v>
      </c>
      <c r="J11" s="11">
        <f t="shared" si="6"/>
        <v>0.20370064085044548</v>
      </c>
      <c r="K11" s="12">
        <f t="shared" si="7"/>
        <v>460.70889793831816</v>
      </c>
      <c r="L11" s="11">
        <f t="shared" si="8"/>
        <v>7.6784816323053029</v>
      </c>
      <c r="M11" s="12">
        <f t="shared" si="9"/>
        <v>371.21305875072289</v>
      </c>
      <c r="N11" s="11">
        <f t="shared" si="10"/>
        <v>6.1868843125120483</v>
      </c>
      <c r="O11" s="36"/>
      <c r="P11" s="13"/>
    </row>
    <row r="12" spans="1:16" x14ac:dyDescent="0.2">
      <c r="A12" s="19" t="s">
        <v>32</v>
      </c>
      <c r="B12" s="26" t="s">
        <v>4</v>
      </c>
      <c r="C12" s="27" t="s">
        <v>5</v>
      </c>
      <c r="D12" s="27" t="s">
        <v>6</v>
      </c>
      <c r="E12" s="28" t="s">
        <v>17</v>
      </c>
      <c r="F12" s="10">
        <v>0.11</v>
      </c>
      <c r="G12" s="11">
        <f t="shared" si="11"/>
        <v>5.2937038190499733E-2</v>
      </c>
      <c r="H12" s="11">
        <f t="shared" si="4"/>
        <v>0.88212509539953865</v>
      </c>
      <c r="I12" s="11">
        <f t="shared" si="5"/>
        <v>7.6014121737815188</v>
      </c>
      <c r="J12" s="11">
        <f t="shared" si="6"/>
        <v>0.24415153495772055</v>
      </c>
      <c r="K12" s="12">
        <f t="shared" si="7"/>
        <v>456.32888196184888</v>
      </c>
      <c r="L12" s="11">
        <f t="shared" si="8"/>
        <v>7.6054813660308147</v>
      </c>
      <c r="M12" s="12">
        <f t="shared" si="9"/>
        <v>402.53915853416078</v>
      </c>
      <c r="N12" s="11">
        <f t="shared" si="10"/>
        <v>6.7089859755693464</v>
      </c>
      <c r="O12" s="36"/>
      <c r="P12" s="13"/>
    </row>
    <row r="13" spans="1:16" x14ac:dyDescent="0.2">
      <c r="A13" s="14">
        <v>990</v>
      </c>
      <c r="B13" s="29">
        <f>INTERCEPT(L2:L601,H2:H601)</f>
        <v>8.3344205126769531</v>
      </c>
      <c r="C13" s="30">
        <f>-B13/E13</f>
        <v>9.1864923038935604</v>
      </c>
      <c r="D13" s="30">
        <f>B13*C13/4</f>
        <v>19.141022474279861</v>
      </c>
      <c r="E13" s="31">
        <f>SLOPE(L2:L601,H2:H601)</f>
        <v>-0.90724731888628818</v>
      </c>
      <c r="F13" s="10">
        <v>0.12</v>
      </c>
      <c r="G13" s="11">
        <f t="shared" si="11"/>
        <v>6.2514776135093111E-2</v>
      </c>
      <c r="H13" s="11">
        <f t="shared" si="4"/>
        <v>0.95777379445933841</v>
      </c>
      <c r="I13" s="11">
        <f t="shared" si="5"/>
        <v>7.5284449393594208</v>
      </c>
      <c r="J13" s="11">
        <f t="shared" si="6"/>
        <v>0.287822674592985</v>
      </c>
      <c r="K13" s="12">
        <f t="shared" si="7"/>
        <v>451.99451903615824</v>
      </c>
      <c r="L13" s="11">
        <f t="shared" si="8"/>
        <v>7.5332419839359703</v>
      </c>
      <c r="M13" s="12">
        <f t="shared" si="9"/>
        <v>432.90850557208495</v>
      </c>
      <c r="N13" s="11">
        <f t="shared" si="10"/>
        <v>7.2151417595347489</v>
      </c>
      <c r="O13" s="36"/>
      <c r="P13" s="13"/>
    </row>
    <row r="14" spans="1:16" x14ac:dyDescent="0.2">
      <c r="B14" s="32" t="s">
        <v>7</v>
      </c>
      <c r="C14" s="33" t="s">
        <v>8</v>
      </c>
      <c r="D14" s="33" t="s">
        <v>30</v>
      </c>
      <c r="E14" s="39" t="s">
        <v>31</v>
      </c>
      <c r="F14" s="10">
        <v>0.13</v>
      </c>
      <c r="G14" s="11">
        <f t="shared" si="11"/>
        <v>7.2841739424379978E-2</v>
      </c>
      <c r="H14" s="11">
        <f t="shared" si="4"/>
        <v>1.032696328928687</v>
      </c>
      <c r="I14" s="11">
        <f t="shared" si="5"/>
        <v>7.45617812969755</v>
      </c>
      <c r="J14" s="11">
        <f t="shared" si="6"/>
        <v>0.33461420260888497</v>
      </c>
      <c r="K14" s="12">
        <f t="shared" si="7"/>
        <v>447.70530198446187</v>
      </c>
      <c r="L14" s="11">
        <f t="shared" si="8"/>
        <v>7.4617550330743647</v>
      </c>
      <c r="M14" s="12">
        <f t="shared" si="9"/>
        <v>462.343621801263</v>
      </c>
      <c r="N14" s="11">
        <f t="shared" si="10"/>
        <v>7.7057270300210501</v>
      </c>
      <c r="O14" s="36"/>
      <c r="P14" s="13"/>
    </row>
    <row r="15" spans="1:16" ht="17" thickBot="1" x14ac:dyDescent="0.25">
      <c r="B15" s="34">
        <f>MAX(P:P)</f>
        <v>0.47036139050160591</v>
      </c>
      <c r="C15" s="35">
        <f>SLOPE(P2:P601,H2:H601)</f>
        <v>-8.3368192076056266E-2</v>
      </c>
      <c r="D15" s="37">
        <f>C13/2</f>
        <v>4.5932461519467802</v>
      </c>
      <c r="E15" s="38">
        <f>VLOOKUP(B7,G2:H601,2,1)</f>
        <v>8.6418963252775161</v>
      </c>
      <c r="F15" s="10">
        <v>0.14000000000000001</v>
      </c>
      <c r="G15" s="11">
        <f t="shared" si="11"/>
        <v>8.3910736118216658E-2</v>
      </c>
      <c r="H15" s="11">
        <f t="shared" si="4"/>
        <v>1.1068996693836681</v>
      </c>
      <c r="I15" s="11">
        <f t="shared" si="5"/>
        <v>7.3846050213007848</v>
      </c>
      <c r="J15" s="11">
        <f t="shared" si="6"/>
        <v>0.38442853768902097</v>
      </c>
      <c r="K15" s="12">
        <f t="shared" si="7"/>
        <v>443.4607298157361</v>
      </c>
      <c r="L15" s="11">
        <f t="shared" si="8"/>
        <v>7.3910121635956019</v>
      </c>
      <c r="M15" s="12">
        <f t="shared" si="9"/>
        <v>490.86653521767846</v>
      </c>
      <c r="N15" s="11">
        <f t="shared" si="10"/>
        <v>8.1811089202946405</v>
      </c>
      <c r="O15" s="36"/>
      <c r="P15" s="13"/>
    </row>
    <row r="16" spans="1:16" x14ac:dyDescent="0.2">
      <c r="F16" s="10">
        <v>0.15</v>
      </c>
      <c r="G16" s="11">
        <f t="shared" si="11"/>
        <v>9.571464331310299E-2</v>
      </c>
      <c r="H16" s="11">
        <f t="shared" si="4"/>
        <v>1.1803907194886336</v>
      </c>
      <c r="I16" s="11">
        <f t="shared" si="5"/>
        <v>7.3137189552139619</v>
      </c>
      <c r="J16" s="11">
        <f t="shared" si="6"/>
        <v>0.43717032733355621</v>
      </c>
      <c r="K16" s="12">
        <f t="shared" si="7"/>
        <v>439.26030764017128</v>
      </c>
      <c r="L16" s="11">
        <f t="shared" si="8"/>
        <v>7.3210051273361882</v>
      </c>
      <c r="M16" s="12">
        <f t="shared" si="9"/>
        <v>518.49879057818032</v>
      </c>
      <c r="N16" s="11">
        <f t="shared" si="10"/>
        <v>8.6416465096363382</v>
      </c>
      <c r="O16" s="36"/>
      <c r="P16" s="13"/>
    </row>
    <row r="17" spans="1:16" x14ac:dyDescent="0.2">
      <c r="F17" s="10">
        <v>0.16</v>
      </c>
      <c r="G17" s="11">
        <f t="shared" si="11"/>
        <v>0.10824640647948797</v>
      </c>
      <c r="H17" s="11">
        <f t="shared" si="4"/>
        <v>1.2531763166384977</v>
      </c>
      <c r="I17" s="11">
        <f t="shared" si="5"/>
        <v>7.2435133364023514</v>
      </c>
      <c r="J17" s="11">
        <f t="shared" si="6"/>
        <v>0.49274640177699119</v>
      </c>
      <c r="K17" s="12">
        <f t="shared" si="7"/>
        <v>435.10354658591808</v>
      </c>
      <c r="L17" s="11">
        <f t="shared" si="8"/>
        <v>7.251725776431968</v>
      </c>
      <c r="M17" s="12">
        <f t="shared" si="9"/>
        <v>545.26145986688778</v>
      </c>
      <c r="N17" s="11">
        <f t="shared" si="10"/>
        <v>9.0876909977814631</v>
      </c>
      <c r="O17" s="36"/>
      <c r="P17" s="13"/>
    </row>
    <row r="18" spans="1:16" x14ac:dyDescent="0.2">
      <c r="F18" s="10">
        <v>0.17</v>
      </c>
      <c r="G18" s="11">
        <f t="shared" si="11"/>
        <v>0.12149903880543669</v>
      </c>
      <c r="H18" s="11">
        <f t="shared" si="4"/>
        <v>1.3252632325948719</v>
      </c>
      <c r="I18" s="11">
        <f t="shared" si="5"/>
        <v>7.1739816331380712</v>
      </c>
      <c r="J18" s="11">
        <f t="shared" si="6"/>
        <v>0.5510657288199774</v>
      </c>
      <c r="K18" s="12">
        <f t="shared" si="7"/>
        <v>430.98996371710427</v>
      </c>
      <c r="L18" s="11">
        <f t="shared" si="8"/>
        <v>7.1831660619517379</v>
      </c>
      <c r="M18" s="12">
        <f t="shared" si="9"/>
        <v>571.17515253167619</v>
      </c>
      <c r="N18" s="11">
        <f t="shared" si="10"/>
        <v>9.5195858755279357</v>
      </c>
      <c r="O18" s="36"/>
      <c r="P18" s="13"/>
    </row>
    <row r="19" spans="1:16" x14ac:dyDescent="0.2">
      <c r="F19" s="10">
        <v>0.18</v>
      </c>
      <c r="G19" s="11">
        <f t="shared" si="11"/>
        <v>0.13546562054659758</v>
      </c>
      <c r="H19" s="11">
        <f t="shared" si="4"/>
        <v>1.3966581741160884</v>
      </c>
      <c r="I19" s="11">
        <f t="shared" si="5"/>
        <v>7.1051173763923936</v>
      </c>
      <c r="J19" s="11">
        <f t="shared" si="6"/>
        <v>0.61203936955737481</v>
      </c>
      <c r="K19" s="12">
        <f t="shared" si="7"/>
        <v>426.91908195310094</v>
      </c>
      <c r="L19" s="11">
        <f t="shared" si="8"/>
        <v>7.1153180325516825</v>
      </c>
      <c r="M19" s="12">
        <f t="shared" si="9"/>
        <v>596.26002549593466</v>
      </c>
      <c r="N19" s="11">
        <f t="shared" si="10"/>
        <v>9.9376670915989109</v>
      </c>
      <c r="O19" s="36"/>
      <c r="P19" s="13"/>
    </row>
    <row r="20" spans="1:16" x14ac:dyDescent="0.2">
      <c r="F20" s="10">
        <v>0.19</v>
      </c>
      <c r="G20" s="11">
        <f t="shared" si="11"/>
        <v>0.15013929838240936</v>
      </c>
      <c r="H20" s="11">
        <f t="shared" si="4"/>
        <v>1.4673677835811767</v>
      </c>
      <c r="I20" s="11">
        <f t="shared" si="5"/>
        <v>7.036914159233886</v>
      </c>
      <c r="J20" s="11">
        <f t="shared" si="6"/>
        <v>0.67558043498511533</v>
      </c>
      <c r="K20" s="12">
        <f t="shared" si="7"/>
        <v>422.89042998901829</v>
      </c>
      <c r="L20" s="11">
        <f t="shared" si="8"/>
        <v>7.0481738331503045</v>
      </c>
      <c r="M20" s="12">
        <f t="shared" si="9"/>
        <v>620.53579295067652</v>
      </c>
      <c r="N20" s="11">
        <f t="shared" si="10"/>
        <v>10.342263215844609</v>
      </c>
      <c r="O20" s="36"/>
      <c r="P20" s="13"/>
    </row>
    <row r="21" spans="1:16" x14ac:dyDescent="0.2">
      <c r="F21" s="10">
        <v>0.2</v>
      </c>
      <c r="G21" s="11">
        <f t="shared" si="11"/>
        <v>0.1655132847784879</v>
      </c>
      <c r="H21" s="11">
        <f t="shared" si="4"/>
        <v>1.5373986396078545</v>
      </c>
      <c r="I21" s="11">
        <f t="shared" si="5"/>
        <v>6.9693656362323289</v>
      </c>
      <c r="J21" s="11">
        <f t="shared" si="6"/>
        <v>0.74160404346876641</v>
      </c>
      <c r="K21" s="12">
        <f t="shared" si="7"/>
        <v>418.90354221740853</v>
      </c>
      <c r="L21" s="11">
        <f t="shared" si="8"/>
        <v>6.9817257036234759</v>
      </c>
      <c r="M21" s="12">
        <f t="shared" si="9"/>
        <v>644.02173593195528</v>
      </c>
      <c r="N21" s="11">
        <f t="shared" si="10"/>
        <v>10.733695598865923</v>
      </c>
      <c r="O21" s="36"/>
      <c r="P21" s="13"/>
    </row>
    <row r="22" spans="1:16" x14ac:dyDescent="0.2">
      <c r="F22" s="10">
        <v>0.21</v>
      </c>
      <c r="G22" s="11">
        <f t="shared" si="11"/>
        <v>0.18158085735513368</v>
      </c>
      <c r="H22" s="11">
        <f t="shared" si="4"/>
        <v>1.6067572576645797</v>
      </c>
      <c r="I22" s="11">
        <f t="shared" si="5"/>
        <v>6.9024655228683542</v>
      </c>
      <c r="J22" s="11">
        <f t="shared" si="6"/>
        <v>0.81002727905701177</v>
      </c>
      <c r="K22" s="12">
        <f t="shared" si="7"/>
        <v>414.95795865115826</v>
      </c>
      <c r="L22" s="11">
        <f t="shared" si="8"/>
        <v>6.9159659775193045</v>
      </c>
      <c r="M22" s="12">
        <f t="shared" si="9"/>
        <v>666.73671168842714</v>
      </c>
      <c r="N22" s="11">
        <f t="shared" si="10"/>
        <v>11.112278528140452</v>
      </c>
      <c r="O22" s="36"/>
      <c r="P22" s="13"/>
    </row>
    <row r="23" spans="1:16" x14ac:dyDescent="0.2">
      <c r="F23" s="10">
        <v>0.22</v>
      </c>
      <c r="G23" s="11">
        <f t="shared" si="11"/>
        <v>0.19833535826190099</v>
      </c>
      <c r="H23" s="11">
        <f t="shared" si="4"/>
        <v>1.6754500906767316</v>
      </c>
      <c r="I23" s="11">
        <f t="shared" si="5"/>
        <v>6.8362075949487542</v>
      </c>
      <c r="J23" s="11">
        <f t="shared" si="6"/>
        <v>0.88076915062360228</v>
      </c>
      <c r="K23" s="12">
        <f t="shared" si="7"/>
        <v>411.05322484754885</v>
      </c>
      <c r="L23" s="11">
        <f t="shared" si="8"/>
        <v>6.8508870807924804</v>
      </c>
      <c r="M23" s="12">
        <f t="shared" si="9"/>
        <v>688.6991628437886</v>
      </c>
      <c r="N23" s="11">
        <f t="shared" si="10"/>
        <v>11.478319380729809</v>
      </c>
      <c r="O23" s="36"/>
      <c r="P23" s="13"/>
    </row>
    <row r="24" spans="1:16" x14ac:dyDescent="0.2">
      <c r="F24" s="10">
        <v>0.23</v>
      </c>
      <c r="G24" s="11">
        <f t="shared" si="11"/>
        <v>0.21577019355817073</v>
      </c>
      <c r="H24" s="11">
        <f t="shared" si="4"/>
        <v>1.7434835296269737</v>
      </c>
      <c r="I24" s="11">
        <f t="shared" si="5"/>
        <v>6.7705856880273991</v>
      </c>
      <c r="J24" s="11">
        <f t="shared" si="6"/>
        <v>0.95375055182163915</v>
      </c>
      <c r="K24" s="12">
        <f t="shared" si="7"/>
        <v>407.18889183346562</v>
      </c>
      <c r="L24" s="11">
        <f t="shared" si="8"/>
        <v>6.7864815305577606</v>
      </c>
      <c r="M24" s="12">
        <f t="shared" si="9"/>
        <v>709.92712635870669</v>
      </c>
      <c r="N24" s="11">
        <f t="shared" si="10"/>
        <v>11.832118772645112</v>
      </c>
      <c r="O24" s="36"/>
      <c r="P24" s="13"/>
    </row>
    <row r="25" spans="1:16" x14ac:dyDescent="0.2">
      <c r="F25" s="10">
        <v>0.24</v>
      </c>
      <c r="G25" s="11">
        <f t="shared" si="11"/>
        <v>0.23387883259966927</v>
      </c>
      <c r="H25" s="11">
        <f t="shared" si="4"/>
        <v>1.8108639041498531</v>
      </c>
      <c r="I25" s="11">
        <f t="shared" si="5"/>
        <v>6.7055936968317118</v>
      </c>
      <c r="J25" s="11">
        <f t="shared" si="6"/>
        <v>1.0288942218343651</v>
      </c>
      <c r="K25" s="12">
        <f t="shared" si="7"/>
        <v>403.36451603173708</v>
      </c>
      <c r="L25" s="11">
        <f t="shared" si="8"/>
        <v>6.7227419338622845</v>
      </c>
      <c r="M25" s="12">
        <f t="shared" si="9"/>
        <v>730.43824229674738</v>
      </c>
      <c r="N25" s="11">
        <f t="shared" si="10"/>
        <v>12.173970704945789</v>
      </c>
      <c r="O25" s="36"/>
      <c r="P25" s="13"/>
    </row>
    <row r="26" spans="1:16" x14ac:dyDescent="0.2">
      <c r="F26" s="10">
        <v>0.25</v>
      </c>
      <c r="G26" s="11">
        <f t="shared" si="11"/>
        <v>0.25265480743087615</v>
      </c>
      <c r="H26" s="11">
        <f t="shared" si="4"/>
        <v>1.8775974831206874</v>
      </c>
      <c r="I26" s="11">
        <f t="shared" si="5"/>
        <v>6.6412255746946576</v>
      </c>
      <c r="J26" s="11">
        <f t="shared" si="6"/>
        <v>1.1061247069069369</v>
      </c>
      <c r="K26" s="12">
        <f t="shared" si="7"/>
        <v>399.57965918858639</v>
      </c>
      <c r="L26" s="11">
        <f t="shared" si="8"/>
        <v>6.6596609864764398</v>
      </c>
      <c r="M26" s="12">
        <f t="shared" si="9"/>
        <v>750.24976239871182</v>
      </c>
      <c r="N26" s="11">
        <f t="shared" si="10"/>
        <v>12.504162706645198</v>
      </c>
      <c r="O26" s="36"/>
      <c r="P26" s="13"/>
    </row>
    <row r="27" spans="1:16" x14ac:dyDescent="0.2">
      <c r="F27" s="10">
        <v>0.26</v>
      </c>
      <c r="G27" s="11">
        <f t="shared" si="11"/>
        <v>0.27209171218326422</v>
      </c>
      <c r="H27" s="11">
        <f t="shared" si="4"/>
        <v>1.9436904752388078</v>
      </c>
      <c r="I27" s="11">
        <f t="shared" si="5"/>
        <v>6.5774753329921731</v>
      </c>
      <c r="J27" s="11">
        <f t="shared" si="6"/>
        <v>1.1853683226439751</v>
      </c>
      <c r="K27" s="12">
        <f t="shared" si="7"/>
        <v>395.83388830217433</v>
      </c>
      <c r="L27" s="11">
        <f t="shared" si="8"/>
        <v>6.5972314717029059</v>
      </c>
      <c r="M27" s="12">
        <f t="shared" si="9"/>
        <v>769.37855846967841</v>
      </c>
      <c r="N27" s="11">
        <f t="shared" si="10"/>
        <v>12.822975974494641</v>
      </c>
      <c r="O27" s="36"/>
      <c r="P27" s="13"/>
    </row>
    <row r="28" spans="1:16" x14ac:dyDescent="0.2">
      <c r="F28" s="10">
        <v>0.27</v>
      </c>
      <c r="G28" s="11">
        <f t="shared" si="11"/>
        <v>0.29218320247931617</v>
      </c>
      <c r="H28" s="11">
        <f t="shared" si="4"/>
        <v>2.0091490296051933</v>
      </c>
      <c r="I28" s="11">
        <f t="shared" si="5"/>
        <v>6.5143370405860077</v>
      </c>
      <c r="J28" s="11">
        <f t="shared" si="6"/>
        <v>1.2665531170579429</v>
      </c>
      <c r="K28" s="12">
        <f t="shared" si="7"/>
        <v>392.12677555221836</v>
      </c>
      <c r="L28" s="11">
        <f t="shared" si="8"/>
        <v>6.5354462592036393</v>
      </c>
      <c r="M28" s="12">
        <f t="shared" si="9"/>
        <v>787.84113058295293</v>
      </c>
      <c r="N28" s="11">
        <f t="shared" si="10"/>
        <v>13.130685509715882</v>
      </c>
      <c r="O28" s="36"/>
      <c r="P28" s="13"/>
    </row>
    <row r="29" spans="1:16" x14ac:dyDescent="0.2">
      <c r="A29" s="25" t="s">
        <v>18</v>
      </c>
      <c r="F29" s="10">
        <v>0.28000000000000003</v>
      </c>
      <c r="G29" s="11">
        <f t="shared" si="11"/>
        <v>0.31292299484226188</v>
      </c>
      <c r="H29" s="11">
        <f t="shared" si="4"/>
        <v>2.0739792362945697</v>
      </c>
      <c r="I29" s="11">
        <f t="shared" si="5"/>
        <v>6.4518048232719014</v>
      </c>
      <c r="J29" s="11">
        <f t="shared" si="6"/>
        <v>1.3496088343537409</v>
      </c>
      <c r="K29" s="12">
        <f t="shared" si="7"/>
        <v>388.45789823066781</v>
      </c>
      <c r="L29" s="11">
        <f t="shared" si="8"/>
        <v>6.4742983038444635</v>
      </c>
      <c r="M29" s="12">
        <f t="shared" si="9"/>
        <v>805.65361510503408</v>
      </c>
      <c r="N29" s="11">
        <f t="shared" si="10"/>
        <v>13.427560251750569</v>
      </c>
      <c r="O29" s="36"/>
      <c r="P29" s="13"/>
    </row>
    <row r="30" spans="1:16" x14ac:dyDescent="0.2">
      <c r="A30" s="24" t="s">
        <v>21</v>
      </c>
      <c r="F30" s="10">
        <v>0.28999999999999998</v>
      </c>
      <c r="G30" s="11">
        <f t="shared" si="11"/>
        <v>0.33430486611148197</v>
      </c>
      <c r="H30" s="11">
        <f t="shared" si="4"/>
        <v>2.1381871269220096</v>
      </c>
      <c r="I30" s="11">
        <f t="shared" si="5"/>
        <v>6.3898728632330739</v>
      </c>
      <c r="J30" s="11">
        <f t="shared" si="6"/>
        <v>1.4344668794351358</v>
      </c>
      <c r="K30" s="12">
        <f t="shared" si="7"/>
        <v>384.82683867341956</v>
      </c>
      <c r="L30" s="11">
        <f t="shared" si="8"/>
        <v>6.4137806445569927</v>
      </c>
      <c r="M30" s="12">
        <f t="shared" si="9"/>
        <v>822.83179254559866</v>
      </c>
      <c r="N30" s="11">
        <f t="shared" si="10"/>
        <v>13.713863209093311</v>
      </c>
      <c r="O30" s="36"/>
      <c r="P30" s="13"/>
    </row>
    <row r="31" spans="1:16" x14ac:dyDescent="0.2">
      <c r="A31" s="25" t="s">
        <v>19</v>
      </c>
      <c r="F31" s="10">
        <v>0.3</v>
      </c>
      <c r="G31" s="11">
        <f t="shared" si="11"/>
        <v>0.35632265286352299</v>
      </c>
      <c r="H31" s="11">
        <f t="shared" si="4"/>
        <v>2.2017786752041015</v>
      </c>
      <c r="I31" s="11">
        <f t="shared" si="5"/>
        <v>6.3285353984989401</v>
      </c>
      <c r="J31" s="11">
        <f t="shared" si="6"/>
        <v>1.5210602831189726</v>
      </c>
      <c r="K31" s="12">
        <f t="shared" si="7"/>
        <v>381.23318419305537</v>
      </c>
      <c r="L31" s="11">
        <f t="shared" si="8"/>
        <v>6.3538864032175892</v>
      </c>
      <c r="M31" s="12">
        <f t="shared" si="9"/>
        <v>839.39109523642662</v>
      </c>
      <c r="N31" s="11">
        <f t="shared" si="10"/>
        <v>13.989851587273778</v>
      </c>
      <c r="O31" s="36"/>
      <c r="P31" s="13"/>
    </row>
    <row r="32" spans="1:16" x14ac:dyDescent="0.2">
      <c r="A32" s="24" t="s">
        <v>20</v>
      </c>
      <c r="F32" s="10">
        <v>0.31</v>
      </c>
      <c r="G32" s="11">
        <f t="shared" si="11"/>
        <v>0.37897025083867014</v>
      </c>
      <c r="H32" s="11">
        <f t="shared" si="4"/>
        <v>2.2647597975147167</v>
      </c>
      <c r="I32" s="11">
        <f t="shared" si="5"/>
        <v>6.2677867224090482</v>
      </c>
      <c r="J32" s="11">
        <f t="shared" si="6"/>
        <v>1.6093236680433207</v>
      </c>
      <c r="K32" s="12">
        <f t="shared" si="7"/>
        <v>377.67652701258623</v>
      </c>
      <c r="L32" s="11">
        <f t="shared" si="8"/>
        <v>6.2946087835431035</v>
      </c>
      <c r="M32" s="12">
        <f t="shared" si="9"/>
        <v>855.34661484308617</v>
      </c>
      <c r="N32" s="11">
        <f t="shared" si="10"/>
        <v>14.255776914051436</v>
      </c>
      <c r="O32" s="36"/>
      <c r="P32" s="13"/>
    </row>
    <row r="33" spans="6:16" x14ac:dyDescent="0.2">
      <c r="F33" s="10">
        <v>0.32</v>
      </c>
      <c r="G33" s="11">
        <f t="shared" si="11"/>
        <v>0.4022416143730248</v>
      </c>
      <c r="H33" s="11">
        <f t="shared" si="4"/>
        <v>2.3271363534354639</v>
      </c>
      <c r="I33" s="11">
        <f t="shared" si="5"/>
        <v>6.2076211830821348</v>
      </c>
      <c r="J33" s="11">
        <f t="shared" si="6"/>
        <v>1.6991932152560769</v>
      </c>
      <c r="K33" s="12">
        <f t="shared" si="7"/>
        <v>374.15646420018413</v>
      </c>
      <c r="L33" s="11">
        <f t="shared" si="8"/>
        <v>6.2359410700030686</v>
      </c>
      <c r="M33" s="12">
        <f t="shared" si="9"/>
        <v>870.71310971312323</v>
      </c>
      <c r="N33" s="11">
        <f t="shared" si="10"/>
        <v>14.511885161885386</v>
      </c>
      <c r="O33" s="36"/>
      <c r="P33" s="13"/>
    </row>
    <row r="34" spans="6:16" x14ac:dyDescent="0.2">
      <c r="F34" s="10">
        <v>0.33</v>
      </c>
      <c r="G34" s="11">
        <f t="shared" si="11"/>
        <v>0.42613075583603321</v>
      </c>
      <c r="H34" s="11">
        <f t="shared" si="4"/>
        <v>2.3889141463008392</v>
      </c>
      <c r="I34" s="11">
        <f t="shared" si="5"/>
        <v>6.1480331828902965</v>
      </c>
      <c r="J34" s="11">
        <f t="shared" si="6"/>
        <v>1.7906066314706772</v>
      </c>
      <c r="K34" s="12">
        <f t="shared" si="7"/>
        <v>370.67259760488844</v>
      </c>
      <c r="L34" s="11">
        <f t="shared" si="8"/>
        <v>6.1778766267481409</v>
      </c>
      <c r="M34" s="12">
        <f t="shared" si="9"/>
        <v>885.50501206439651</v>
      </c>
      <c r="N34" s="11">
        <f t="shared" si="10"/>
        <v>14.758416867739943</v>
      </c>
      <c r="O34" s="36"/>
      <c r="P34" s="13"/>
    </row>
    <row r="35" spans="6:16" x14ac:dyDescent="0.2">
      <c r="F35" s="10">
        <v>0.34</v>
      </c>
      <c r="G35" s="11">
        <f t="shared" si="11"/>
        <v>0.45063174507341475</v>
      </c>
      <c r="H35" s="11">
        <f t="shared" si="4"/>
        <v>2.4500989237381559</v>
      </c>
      <c r="I35" s="11">
        <f t="shared" si="5"/>
        <v>6.089017177938203</v>
      </c>
      <c r="J35" s="11">
        <f t="shared" si="6"/>
        <v>1.8835031169759457</v>
      </c>
      <c r="K35" s="12">
        <f t="shared" si="7"/>
        <v>367.22453379326811</v>
      </c>
      <c r="L35" s="11">
        <f t="shared" si="8"/>
        <v>6.1204088965544683</v>
      </c>
      <c r="M35" s="12">
        <f t="shared" si="9"/>
        <v>899.73643501713218</v>
      </c>
      <c r="N35" s="11">
        <f t="shared" si="10"/>
        <v>14.995607250285536</v>
      </c>
      <c r="O35" s="36"/>
      <c r="P35" s="13"/>
    </row>
    <row r="36" spans="6:16" x14ac:dyDescent="0.2">
      <c r="F36" s="10">
        <v>0.35</v>
      </c>
      <c r="G36" s="11">
        <f t="shared" si="11"/>
        <v>0.47573870885543756</v>
      </c>
      <c r="H36" s="11">
        <f t="shared" si="4"/>
        <v>2.5106963782022844</v>
      </c>
      <c r="I36" s="11">
        <f t="shared" si="5"/>
        <v>6.0305676775473085</v>
      </c>
      <c r="J36" s="11">
        <f t="shared" si="6"/>
        <v>1.9778233341872806</v>
      </c>
      <c r="K36" s="12">
        <f t="shared" si="7"/>
        <v>363.81188398702579</v>
      </c>
      <c r="L36" s="11">
        <f t="shared" si="8"/>
        <v>6.0635313997837637</v>
      </c>
      <c r="M36" s="12">
        <f t="shared" si="9"/>
        <v>913.42117947317536</v>
      </c>
      <c r="N36" s="11">
        <f t="shared" si="10"/>
        <v>15.223686324552924</v>
      </c>
      <c r="O36" s="36"/>
      <c r="P36" s="13"/>
    </row>
    <row r="37" spans="6:16" x14ac:dyDescent="0.2">
      <c r="F37" s="10">
        <v>0.36</v>
      </c>
      <c r="G37" s="11">
        <f t="shared" si="11"/>
        <v>0.50144583033049017</v>
      </c>
      <c r="H37" s="11">
        <f t="shared" si="4"/>
        <v>2.5707121475052643</v>
      </c>
      <c r="I37" s="11">
        <f t="shared" si="5"/>
        <v>5.9726792437450111</v>
      </c>
      <c r="J37" s="11">
        <f t="shared" si="6"/>
        <v>2.0735093768266712</v>
      </c>
      <c r="K37" s="12">
        <f t="shared" si="7"/>
        <v>360.43426400152737</v>
      </c>
      <c r="L37" s="11">
        <f t="shared" si="8"/>
        <v>6.0072377333587896</v>
      </c>
      <c r="M37" s="12">
        <f t="shared" si="9"/>
        <v>926.57274084584583</v>
      </c>
      <c r="N37" s="11">
        <f t="shared" si="10"/>
        <v>15.44287901409743</v>
      </c>
      <c r="O37" s="36"/>
      <c r="P37" s="13"/>
    </row>
    <row r="38" spans="6:16" x14ac:dyDescent="0.2">
      <c r="F38" s="10">
        <v>0.37</v>
      </c>
      <c r="G38" s="11">
        <f t="shared" si="11"/>
        <v>0.52774734848389848</v>
      </c>
      <c r="H38" s="11">
        <f t="shared" si="4"/>
        <v>2.6301518153408274</v>
      </c>
      <c r="I38" s="11">
        <f t="shared" si="5"/>
        <v>5.9153464907587283</v>
      </c>
      <c r="J38" s="11">
        <f t="shared" si="6"/>
        <v>2.1705047397192452</v>
      </c>
      <c r="K38" s="12">
        <f t="shared" si="7"/>
        <v>357.09129418524299</v>
      </c>
      <c r="L38" s="11">
        <f t="shared" si="8"/>
        <v>5.9515215697540498</v>
      </c>
      <c r="M38" s="12">
        <f t="shared" si="9"/>
        <v>939.20431564372234</v>
      </c>
      <c r="N38" s="11">
        <f t="shared" si="10"/>
        <v>15.653405260728706</v>
      </c>
      <c r="O38" s="36"/>
      <c r="P38" s="13"/>
    </row>
    <row r="39" spans="6:16" x14ac:dyDescent="0.2">
      <c r="F39" s="10">
        <v>0.38</v>
      </c>
      <c r="G39" s="11">
        <f t="shared" si="11"/>
        <v>0.55463755760193734</v>
      </c>
      <c r="H39" s="11">
        <f t="shared" si="4"/>
        <v>2.6890209118038908</v>
      </c>
      <c r="I39" s="11">
        <f t="shared" si="5"/>
        <v>5.8585640845148106</v>
      </c>
      <c r="J39" s="11">
        <f t="shared" si="6"/>
        <v>2.2687542891943187</v>
      </c>
      <c r="K39" s="12">
        <f t="shared" si="7"/>
        <v>353.78259936008294</v>
      </c>
      <c r="L39" s="11">
        <f t="shared" si="8"/>
        <v>5.8963766560013822</v>
      </c>
      <c r="M39" s="12">
        <f t="shared" si="9"/>
        <v>951.32880791160085</v>
      </c>
      <c r="N39" s="11">
        <f t="shared" si="10"/>
        <v>15.855480131860013</v>
      </c>
      <c r="O39" s="36"/>
      <c r="P39" s="13"/>
    </row>
    <row r="40" spans="6:16" x14ac:dyDescent="0.2">
      <c r="F40" s="10">
        <v>0.39</v>
      </c>
      <c r="G40" s="11">
        <f t="shared" si="11"/>
        <v>0.58211080674098792</v>
      </c>
      <c r="H40" s="11">
        <f t="shared" si="4"/>
        <v>2.7473249139050604</v>
      </c>
      <c r="I40" s="11">
        <f t="shared" si="5"/>
        <v>5.8023267421422799</v>
      </c>
      <c r="J40" s="11">
        <f t="shared" si="6"/>
        <v>2.3682042340791232</v>
      </c>
      <c r="K40" s="12">
        <f t="shared" si="7"/>
        <v>350.50780876261592</v>
      </c>
      <c r="L40" s="11">
        <f t="shared" si="8"/>
        <v>5.8417968127102657</v>
      </c>
      <c r="M40" s="12">
        <f t="shared" si="9"/>
        <v>962.95883553180522</v>
      </c>
      <c r="N40" s="11">
        <f t="shared" si="10"/>
        <v>16.049313925530086</v>
      </c>
      <c r="O40" s="36"/>
      <c r="P40" s="13"/>
    </row>
    <row r="41" spans="6:16" x14ac:dyDescent="0.2">
      <c r="F41" s="10">
        <v>0.4</v>
      </c>
      <c r="G41" s="11">
        <f t="shared" si="11"/>
        <v>0.61016149920178986</v>
      </c>
      <c r="H41" s="11">
        <f t="shared" si="4"/>
        <v>2.8050692460801949</v>
      </c>
      <c r="I41" s="11">
        <f t="shared" si="5"/>
        <v>5.7466292314813252</v>
      </c>
      <c r="J41" s="11">
        <f t="shared" si="6"/>
        <v>2.4688020972736275</v>
      </c>
      <c r="K41" s="12">
        <f t="shared" si="7"/>
        <v>347.26655598615315</v>
      </c>
      <c r="L41" s="11">
        <f t="shared" si="8"/>
        <v>5.7877759331025525</v>
      </c>
      <c r="M41" s="12">
        <f t="shared" si="9"/>
        <v>974.10673638894446</v>
      </c>
      <c r="N41" s="11">
        <f t="shared" si="10"/>
        <v>16.235112273149074</v>
      </c>
      <c r="O41" s="36"/>
      <c r="P41" s="13"/>
    </row>
    <row r="42" spans="6:16" x14ac:dyDescent="0.2">
      <c r="F42" s="10">
        <v>0.41</v>
      </c>
      <c r="G42" s="11">
        <f t="shared" si="11"/>
        <v>0.63878409200874064</v>
      </c>
      <c r="H42" s="11">
        <f t="shared" si="4"/>
        <v>2.86225928069508</v>
      </c>
      <c r="I42" s="11">
        <f t="shared" si="5"/>
        <v>5.6914663705965207</v>
      </c>
      <c r="J42" s="11">
        <f t="shared" si="6"/>
        <v>2.5704966878950986</v>
      </c>
      <c r="K42" s="12">
        <f t="shared" si="7"/>
        <v>344.05847892368638</v>
      </c>
      <c r="L42" s="11">
        <f t="shared" si="8"/>
        <v>5.7343079820614395</v>
      </c>
      <c r="M42" s="12">
        <f t="shared" si="9"/>
        <v>984.78457440115392</v>
      </c>
      <c r="N42" s="11">
        <f t="shared" si="10"/>
        <v>16.413076240019233</v>
      </c>
      <c r="O42" s="36"/>
      <c r="P42" s="13"/>
    </row>
    <row r="43" spans="6:16" x14ac:dyDescent="0.2">
      <c r="F43" s="10">
        <v>0.42</v>
      </c>
      <c r="G43" s="11">
        <f t="shared" si="11"/>
        <v>0.66797309539419325</v>
      </c>
      <c r="H43" s="11">
        <f t="shared" si="4"/>
        <v>2.9189003385452614</v>
      </c>
      <c r="I43" s="11">
        <f t="shared" si="5"/>
        <v>5.6368330272947045</v>
      </c>
      <c r="J43" s="11">
        <f t="shared" si="6"/>
        <v>2.6732380739812647</v>
      </c>
      <c r="K43" s="12">
        <f t="shared" si="7"/>
        <v>340.88321971166357</v>
      </c>
      <c r="L43" s="11">
        <f t="shared" si="8"/>
        <v>5.6813869951943925</v>
      </c>
      <c r="M43" s="12">
        <f t="shared" si="9"/>
        <v>995.00414542077351</v>
      </c>
      <c r="N43" s="11">
        <f t="shared" si="10"/>
        <v>16.583402423679559</v>
      </c>
      <c r="O43" s="36"/>
      <c r="P43" s="13"/>
    </row>
    <row r="44" spans="6:16" x14ac:dyDescent="0.2">
      <c r="F44" s="10">
        <v>0.43</v>
      </c>
      <c r="G44" s="11">
        <f t="shared" si="11"/>
        <v>0.69772307228770392</v>
      </c>
      <c r="H44" s="11">
        <f t="shared" si="4"/>
        <v>2.9749976893510683</v>
      </c>
      <c r="I44" s="11">
        <f t="shared" si="5"/>
        <v>5.5827241186475076</v>
      </c>
      <c r="J44" s="11">
        <f t="shared" si="6"/>
        <v>2.7769775557411234</v>
      </c>
      <c r="K44" s="12">
        <f t="shared" si="7"/>
        <v>337.74042467459157</v>
      </c>
      <c r="L44" s="11">
        <f t="shared" si="8"/>
        <v>5.6290070779098595</v>
      </c>
      <c r="M44" s="12">
        <f t="shared" si="9"/>
        <v>1004.7769830073585</v>
      </c>
      <c r="N44" s="11">
        <f t="shared" si="10"/>
        <v>16.746283050122642</v>
      </c>
      <c r="O44" s="36"/>
      <c r="P44" s="13"/>
    </row>
    <row r="45" spans="6:16" x14ac:dyDescent="0.2">
      <c r="F45" s="10">
        <v>0.44</v>
      </c>
      <c r="G45" s="11">
        <f t="shared" si="11"/>
        <v>0.7280286378101829</v>
      </c>
      <c r="H45" s="11">
        <f t="shared" si="4"/>
        <v>3.0305565522479028</v>
      </c>
      <c r="I45" s="11">
        <f t="shared" si="5"/>
        <v>5.5291346105184402</v>
      </c>
      <c r="J45" s="11">
        <f t="shared" si="6"/>
        <v>2.8816676393427376</v>
      </c>
      <c r="K45" s="12">
        <f t="shared" si="7"/>
        <v>334.62974427044918</v>
      </c>
      <c r="L45" s="11">
        <f t="shared" si="8"/>
        <v>5.5771624045074866</v>
      </c>
      <c r="M45" s="12">
        <f t="shared" si="9"/>
        <v>1014.1143640758498</v>
      </c>
      <c r="N45" s="11">
        <f t="shared" si="10"/>
        <v>16.901906067930831</v>
      </c>
      <c r="O45" s="36"/>
      <c r="P45" s="13"/>
    </row>
    <row r="46" spans="6:16" x14ac:dyDescent="0.2">
      <c r="F46" s="10">
        <v>0.45</v>
      </c>
      <c r="G46" s="11">
        <f t="shared" si="11"/>
        <v>0.75888445877290089</v>
      </c>
      <c r="H46" s="11">
        <f t="shared" si="4"/>
        <v>3.0855820962718044</v>
      </c>
      <c r="I46" s="11">
        <f t="shared" si="5"/>
        <v>5.476059517094539</v>
      </c>
      <c r="J46" s="11">
        <f t="shared" si="6"/>
        <v>2.9872620112274468</v>
      </c>
      <c r="K46" s="12">
        <f t="shared" si="7"/>
        <v>331.5508330368998</v>
      </c>
      <c r="L46" s="11">
        <f t="shared" si="8"/>
        <v>5.5258472172816635</v>
      </c>
      <c r="M46" s="12">
        <f t="shared" si="9"/>
        <v>1023.0273144226603</v>
      </c>
      <c r="N46" s="11">
        <f t="shared" si="10"/>
        <v>17.050455240377673</v>
      </c>
      <c r="O46" s="36"/>
      <c r="P46" s="13"/>
    </row>
    <row r="47" spans="6:16" x14ac:dyDescent="0.2">
      <c r="F47" s="10">
        <v>0.46</v>
      </c>
      <c r="G47" s="11">
        <f t="shared" si="11"/>
        <v>0.7902852531813046</v>
      </c>
      <c r="H47" s="11">
        <f t="shared" si="4"/>
        <v>3.1400794408403661</v>
      </c>
      <c r="I47" s="11">
        <f t="shared" si="5"/>
        <v>5.4234939004224971</v>
      </c>
      <c r="J47" s="11">
        <f t="shared" si="6"/>
        <v>3.0937155129402409</v>
      </c>
      <c r="K47" s="12">
        <f t="shared" si="7"/>
        <v>328.50334953829008</v>
      </c>
      <c r="L47" s="11">
        <f t="shared" si="8"/>
        <v>5.4750558256381678</v>
      </c>
      <c r="M47" s="12">
        <f t="shared" si="9"/>
        <v>1031.5266141323812</v>
      </c>
      <c r="N47" s="11">
        <f t="shared" si="10"/>
        <v>17.192110235539687</v>
      </c>
      <c r="O47" s="36"/>
      <c r="P47" s="13"/>
    </row>
    <row r="48" spans="6:16" x14ac:dyDescent="0.2">
      <c r="F48" s="10">
        <v>0.47</v>
      </c>
      <c r="G48" s="11">
        <f t="shared" si="11"/>
        <v>0.82222578974359495</v>
      </c>
      <c r="H48" s="11">
        <f t="shared" si="4"/>
        <v>3.1940536562290331</v>
      </c>
      <c r="I48" s="11">
        <f t="shared" si="5"/>
        <v>5.3714328699492508</v>
      </c>
      <c r="J48" s="11">
        <f t="shared" si="6"/>
        <v>3.2009841164661683</v>
      </c>
      <c r="K48" s="12">
        <f t="shared" si="7"/>
        <v>325.48695631342122</v>
      </c>
      <c r="L48" s="11">
        <f t="shared" si="8"/>
        <v>5.4247826052236867</v>
      </c>
      <c r="M48" s="12">
        <f t="shared" si="9"/>
        <v>1039.6228028677426</v>
      </c>
      <c r="N48" s="11">
        <f t="shared" si="10"/>
        <v>17.327046714462377</v>
      </c>
      <c r="O48" s="36"/>
      <c r="P48" s="13"/>
    </row>
    <row r="49" spans="6:16" x14ac:dyDescent="0.2">
      <c r="F49" s="10">
        <v>0.48</v>
      </c>
      <c r="G49" s="11">
        <f t="shared" si="11"/>
        <v>0.85470088738402317</v>
      </c>
      <c r="H49" s="11">
        <f t="shared" si="4"/>
        <v>3.2475097640428219</v>
      </c>
      <c r="I49" s="11">
        <f t="shared" si="5"/>
        <v>5.3198715820669795</v>
      </c>
      <c r="J49" s="11">
        <f t="shared" si="6"/>
        <v>3.3090249000628598</v>
      </c>
      <c r="K49" s="12">
        <f t="shared" si="7"/>
        <v>322.50131982408163</v>
      </c>
      <c r="L49" s="11">
        <f t="shared" si="8"/>
        <v>5.3750219970680275</v>
      </c>
      <c r="M49" s="12">
        <f t="shared" si="9"/>
        <v>1047.3261850454019</v>
      </c>
      <c r="N49" s="11">
        <f t="shared" si="10"/>
        <v>17.455436417423368</v>
      </c>
      <c r="O49" s="36"/>
      <c r="P49" s="13"/>
    </row>
    <row r="50" spans="6:16" x14ac:dyDescent="0.2">
      <c r="F50" s="10">
        <v>0.49</v>
      </c>
      <c r="G50" s="11">
        <f t="shared" si="11"/>
        <v>0.88770541476085829</v>
      </c>
      <c r="H50" s="11">
        <f t="shared" si="4"/>
        <v>3.3004527376835155</v>
      </c>
      <c r="I50" s="11">
        <f t="shared" si="5"/>
        <v>5.2688052396624698</v>
      </c>
      <c r="J50" s="11">
        <f t="shared" si="6"/>
        <v>3.4177960245794701</v>
      </c>
      <c r="K50" s="12">
        <f t="shared" si="7"/>
        <v>319.54611040432764</v>
      </c>
      <c r="L50" s="11">
        <f t="shared" si="8"/>
        <v>5.3257685067387941</v>
      </c>
      <c r="M50" s="12">
        <f t="shared" si="9"/>
        <v>1054.646834900082</v>
      </c>
      <c r="N50" s="11">
        <f t="shared" si="10"/>
        <v>17.5774472483347</v>
      </c>
      <c r="O50" s="36"/>
      <c r="P50" s="13"/>
    </row>
    <row r="51" spans="6:16" x14ac:dyDescent="0.2">
      <c r="F51" s="10">
        <v>0.5</v>
      </c>
      <c r="G51" s="11">
        <f t="shared" si="11"/>
        <v>0.92123428978898214</v>
      </c>
      <c r="H51" s="11">
        <f t="shared" si="4"/>
        <v>3.3528875028123806</v>
      </c>
      <c r="I51" s="11">
        <f t="shared" si="5"/>
        <v>5.2182290916708025</v>
      </c>
      <c r="J51" s="11">
        <f t="shared" si="6"/>
        <v>3.5272567102525074</v>
      </c>
      <c r="K51" s="12">
        <f t="shared" si="7"/>
        <v>316.62100221050065</v>
      </c>
      <c r="L51" s="11">
        <f t="shared" si="8"/>
        <v>5.2770167035083437</v>
      </c>
      <c r="M51" s="12">
        <f t="shared" si="9"/>
        <v>1061.5946014395188</v>
      </c>
      <c r="N51" s="11">
        <f t="shared" si="10"/>
        <v>17.693243357325311</v>
      </c>
      <c r="O51" s="36"/>
      <c r="P51" s="13"/>
    </row>
    <row r="52" spans="6:16" x14ac:dyDescent="0.2">
      <c r="F52" s="10">
        <v>0.51</v>
      </c>
      <c r="G52" s="11">
        <f t="shared" si="11"/>
        <v>0.95528247916706643</v>
      </c>
      <c r="H52" s="11">
        <f t="shared" si="4"/>
        <v>3.4048189378084279</v>
      </c>
      <c r="I52" s="11">
        <f t="shared" si="5"/>
        <v>5.1681384326333335</v>
      </c>
      <c r="J52" s="11">
        <f t="shared" si="6"/>
        <v>3.6373672139691728</v>
      </c>
      <c r="K52" s="12">
        <f t="shared" si="7"/>
        <v>313.72567317196922</v>
      </c>
      <c r="L52" s="11">
        <f t="shared" si="8"/>
        <v>5.2287612195328199</v>
      </c>
      <c r="M52" s="12">
        <f t="shared" si="9"/>
        <v>1068.1791132926182</v>
      </c>
      <c r="N52" s="11">
        <f t="shared" si="10"/>
        <v>17.802985221543636</v>
      </c>
      <c r="O52" s="11">
        <f t="shared" ref="O52:O66" si="12">$A$9*9.81</f>
        <v>588.6</v>
      </c>
      <c r="P52" s="18">
        <f t="shared" ref="P52:P115" si="13">K52/(SQRT(K52^2+O52^2))</f>
        <v>0.47036139050160591</v>
      </c>
    </row>
    <row r="53" spans="6:16" x14ac:dyDescent="0.2">
      <c r="F53" s="10">
        <v>0.52</v>
      </c>
      <c r="G53" s="11">
        <f t="shared" si="11"/>
        <v>0.98984499790928937</v>
      </c>
      <c r="H53" s="11">
        <f t="shared" si="4"/>
        <v>3.4562518742222896</v>
      </c>
      <c r="I53" s="11">
        <f t="shared" si="5"/>
        <v>5.1185286022599064</v>
      </c>
      <c r="J53" s="11">
        <f t="shared" si="6"/>
        <v>3.7480888069890894</v>
      </c>
      <c r="K53" s="12">
        <f t="shared" si="7"/>
        <v>310.85980494258348</v>
      </c>
      <c r="L53" s="11">
        <f t="shared" si="8"/>
        <v>5.1809967490430582</v>
      </c>
      <c r="M53" s="12">
        <f t="shared" si="9"/>
        <v>1074.4097834531794</v>
      </c>
      <c r="N53" s="11">
        <f t="shared" si="10"/>
        <v>17.906829724219659</v>
      </c>
      <c r="O53" s="11">
        <f t="shared" si="12"/>
        <v>588.6</v>
      </c>
      <c r="P53" s="18">
        <f t="shared" si="13"/>
        <v>0.46700512319750498</v>
      </c>
    </row>
    <row r="54" spans="6:16" x14ac:dyDescent="0.2">
      <c r="F54" s="10">
        <v>0.53</v>
      </c>
      <c r="G54" s="11">
        <f t="shared" si="11"/>
        <v>1.0249169088815466</v>
      </c>
      <c r="H54" s="11">
        <f t="shared" si="4"/>
        <v>3.5071910972257321</v>
      </c>
      <c r="I54" s="11">
        <f t="shared" si="5"/>
        <v>5.069394984995272</v>
      </c>
      <c r="J54" s="11">
        <f t="shared" si="6"/>
        <v>3.8593837531154085</v>
      </c>
      <c r="K54" s="12">
        <f t="shared" si="7"/>
        <v>308.02308285283175</v>
      </c>
      <c r="L54" s="11">
        <f t="shared" si="8"/>
        <v>5.1337180475471955</v>
      </c>
      <c r="M54" s="12">
        <f t="shared" si="9"/>
        <v>1080.2958139214757</v>
      </c>
      <c r="N54" s="11">
        <f t="shared" si="10"/>
        <v>18.004930232024591</v>
      </c>
      <c r="O54" s="11">
        <f t="shared" si="12"/>
        <v>588.6</v>
      </c>
      <c r="P54" s="18">
        <f t="shared" si="13"/>
        <v>0.46366299244918563</v>
      </c>
    </row>
    <row r="55" spans="6:16" x14ac:dyDescent="0.2">
      <c r="F55" s="10">
        <v>0.54</v>
      </c>
      <c r="G55" s="11">
        <f t="shared" si="11"/>
        <v>1.0604933223421151</v>
      </c>
      <c r="H55" s="11">
        <f t="shared" si="4"/>
        <v>3.5576413460568506</v>
      </c>
      <c r="I55" s="11">
        <f t="shared" si="5"/>
        <v>5.0207330095896747</v>
      </c>
      <c r="J55" s="11">
        <f t="shared" si="6"/>
        <v>3.9712152873064697</v>
      </c>
      <c r="K55" s="12">
        <f t="shared" si="7"/>
        <v>305.21519586268693</v>
      </c>
      <c r="L55" s="11">
        <f t="shared" si="8"/>
        <v>5.0869199310447817</v>
      </c>
      <c r="M55" s="12">
        <f t="shared" si="9"/>
        <v>1085.8462002459348</v>
      </c>
      <c r="N55" s="11">
        <f t="shared" si="10"/>
        <v>18.097436670765578</v>
      </c>
      <c r="O55" s="11">
        <f t="shared" si="12"/>
        <v>588.6</v>
      </c>
      <c r="P55" s="18">
        <f t="shared" si="13"/>
        <v>0.46033522691603956</v>
      </c>
    </row>
    <row r="56" spans="6:16" x14ac:dyDescent="0.2">
      <c r="F56" s="10">
        <v>0.55000000000000004</v>
      </c>
      <c r="G56" s="11">
        <f t="shared" si="11"/>
        <v>1.0965693954867251</v>
      </c>
      <c r="H56" s="11">
        <f t="shared" si="4"/>
        <v>3.6076073144609957</v>
      </c>
      <c r="I56" s="11">
        <f t="shared" si="5"/>
        <v>4.9725381486735563</v>
      </c>
      <c r="J56" s="11">
        <f t="shared" si="6"/>
        <v>4.0835475947193931</v>
      </c>
      <c r="K56" s="12">
        <f t="shared" si="7"/>
        <v>302.43583651513279</v>
      </c>
      <c r="L56" s="11">
        <f t="shared" si="8"/>
        <v>5.040597275252213</v>
      </c>
      <c r="M56" s="12">
        <f t="shared" si="9"/>
        <v>1091.0697359671231</v>
      </c>
      <c r="N56" s="11">
        <f t="shared" si="10"/>
        <v>18.184495599452049</v>
      </c>
      <c r="O56" s="11">
        <f t="shared" si="12"/>
        <v>588.6</v>
      </c>
      <c r="P56" s="18">
        <f t="shared" si="13"/>
        <v>0.45702204817116393</v>
      </c>
    </row>
    <row r="57" spans="6:16" x14ac:dyDescent="0.2">
      <c r="F57" s="10">
        <v>0.56000000000000005</v>
      </c>
      <c r="G57" s="11">
        <f t="shared" si="11"/>
        <v>1.1331403319979998</v>
      </c>
      <c r="H57" s="11">
        <f t="shared" si="4"/>
        <v>3.6570936511274685</v>
      </c>
      <c r="I57" s="11">
        <f t="shared" si="5"/>
        <v>4.924805918336336</v>
      </c>
      <c r="J57" s="11">
        <f t="shared" si="6"/>
        <v>4.1963457901771308</v>
      </c>
      <c r="K57" s="12">
        <f t="shared" si="7"/>
        <v>299.68470089035731</v>
      </c>
      <c r="L57" s="11">
        <f t="shared" si="8"/>
        <v>4.994745014839288</v>
      </c>
      <c r="M57" s="12">
        <f t="shared" si="9"/>
        <v>1095.9750169661602</v>
      </c>
      <c r="N57" s="11">
        <f t="shared" si="10"/>
        <v>18.266250282769334</v>
      </c>
      <c r="O57" s="11">
        <f t="shared" si="12"/>
        <v>588.6</v>
      </c>
      <c r="P57" s="18">
        <f t="shared" si="13"/>
        <v>0.45372367073789427</v>
      </c>
    </row>
    <row r="58" spans="6:16" x14ac:dyDescent="0.2">
      <c r="F58" s="10">
        <v>0.56999999999999995</v>
      </c>
      <c r="G58" s="11">
        <f t="shared" si="11"/>
        <v>1.17020138159922</v>
      </c>
      <c r="H58" s="11">
        <f t="shared" si="4"/>
        <v>3.7061049601220191</v>
      </c>
      <c r="I58" s="11">
        <f t="shared" si="5"/>
        <v>4.8775318777092496</v>
      </c>
      <c r="J58" s="11">
        <f t="shared" si="6"/>
        <v>4.3095758980506309</v>
      </c>
      <c r="K58" s="12">
        <f t="shared" si="7"/>
        <v>296.96148856060563</v>
      </c>
      <c r="L58" s="11">
        <f t="shared" si="8"/>
        <v>4.9493581426767603</v>
      </c>
      <c r="M58" s="12">
        <f t="shared" si="9"/>
        <v>1100.5704457196787</v>
      </c>
      <c r="N58" s="11">
        <f t="shared" si="10"/>
        <v>18.342840761994644</v>
      </c>
      <c r="O58" s="11">
        <f t="shared" si="12"/>
        <v>588.6</v>
      </c>
      <c r="P58" s="18">
        <f t="shared" si="13"/>
        <v>0.45044030213068131</v>
      </c>
    </row>
    <row r="59" spans="6:16" x14ac:dyDescent="0.2">
      <c r="F59" s="10">
        <v>0.57999999999999996</v>
      </c>
      <c r="G59" s="11">
        <f t="shared" si="11"/>
        <v>1.207747839612372</v>
      </c>
      <c r="H59" s="11">
        <f t="shared" si="4"/>
        <v>3.7546458013151951</v>
      </c>
      <c r="I59" s="11">
        <f t="shared" si="5"/>
        <v>4.8307116285521756</v>
      </c>
      <c r="J59" s="11">
        <f t="shared" si="6"/>
        <v>4.4232048325480093</v>
      </c>
      <c r="K59" s="12">
        <f t="shared" si="7"/>
        <v>294.2659025456785</v>
      </c>
      <c r="L59" s="11">
        <f t="shared" si="8"/>
        <v>4.9044317090946414</v>
      </c>
      <c r="M59" s="12">
        <f t="shared" si="9"/>
        <v>1104.8642354633582</v>
      </c>
      <c r="N59" s="11">
        <f t="shared" si="10"/>
        <v>18.414403924389301</v>
      </c>
      <c r="O59" s="11">
        <f t="shared" si="12"/>
        <v>588.6</v>
      </c>
      <c r="P59" s="18">
        <f t="shared" si="13"/>
        <v>0.44717214290013013</v>
      </c>
    </row>
    <row r="60" spans="6:16" x14ac:dyDescent="0.2">
      <c r="F60" s="10">
        <v>0.59</v>
      </c>
      <c r="G60" s="11">
        <f t="shared" si="11"/>
        <v>1.2457750465204378</v>
      </c>
      <c r="H60" s="11">
        <f t="shared" si="4"/>
        <v>3.8027206908065803</v>
      </c>
      <c r="I60" s="11">
        <f t="shared" si="5"/>
        <v>4.7843408148444428</v>
      </c>
      <c r="J60" s="11">
        <f t="shared" si="6"/>
        <v>4.537200378402698</v>
      </c>
      <c r="K60" s="12">
        <f t="shared" si="7"/>
        <v>291.59764926906928</v>
      </c>
      <c r="L60" s="11">
        <f t="shared" si="8"/>
        <v>4.8599608211511542</v>
      </c>
      <c r="M60" s="12">
        <f t="shared" si="9"/>
        <v>1108.8644142660501</v>
      </c>
      <c r="N60" s="11">
        <f t="shared" si="10"/>
        <v>18.481073571100833</v>
      </c>
      <c r="O60" s="11">
        <f t="shared" si="12"/>
        <v>588.6</v>
      </c>
      <c r="P60" s="18">
        <f t="shared" si="13"/>
        <v>0.44391938668202874</v>
      </c>
    </row>
    <row r="61" spans="6:16" x14ac:dyDescent="0.2">
      <c r="F61" s="10">
        <v>0.6</v>
      </c>
      <c r="G61" s="11">
        <f t="shared" si="11"/>
        <v>1.2842783875338875</v>
      </c>
      <c r="H61" s="11">
        <f t="shared" si="4"/>
        <v>3.8503341013449597</v>
      </c>
      <c r="I61" s="11">
        <f t="shared" si="5"/>
        <v>4.7384151223795508</v>
      </c>
      <c r="J61" s="11">
        <f t="shared" si="6"/>
        <v>4.6515311719527599</v>
      </c>
      <c r="K61" s="12">
        <f t="shared" si="7"/>
        <v>288.95643851472579</v>
      </c>
      <c r="L61" s="11">
        <f t="shared" si="8"/>
        <v>4.8159406419120963</v>
      </c>
      <c r="M61" s="12">
        <f t="shared" si="9"/>
        <v>1112.5788290164369</v>
      </c>
      <c r="N61" s="11">
        <f t="shared" si="10"/>
        <v>18.54298048360728</v>
      </c>
      <c r="O61" s="11">
        <f t="shared" si="12"/>
        <v>588.6</v>
      </c>
      <c r="P61" s="18">
        <f t="shared" si="13"/>
        <v>0.44068222025018278</v>
      </c>
    </row>
    <row r="62" spans="6:16" x14ac:dyDescent="0.2">
      <c r="F62" s="10">
        <v>0.61</v>
      </c>
      <c r="G62" s="11">
        <f t="shared" si="11"/>
        <v>1.3232532921613318</v>
      </c>
      <c r="H62" s="11">
        <f t="shared" si="4"/>
        <v>3.8974904627444458</v>
      </c>
      <c r="I62" s="11">
        <f t="shared" si="5"/>
        <v>4.6929302783638001</v>
      </c>
      <c r="J62" s="11">
        <f t="shared" si="6"/>
        <v>4.7661666826036502</v>
      </c>
      <c r="K62" s="12">
        <f t="shared" si="7"/>
        <v>286.34198338443161</v>
      </c>
      <c r="L62" s="11">
        <f t="shared" si="8"/>
        <v>4.7723663897405268</v>
      </c>
      <c r="M62" s="12">
        <f t="shared" si="9"/>
        <v>1116.0151493241508</v>
      </c>
      <c r="N62" s="11">
        <f t="shared" si="10"/>
        <v>18.600252488735848</v>
      </c>
      <c r="O62" s="11">
        <f t="shared" si="12"/>
        <v>588.6</v>
      </c>
      <c r="P62" s="18">
        <f t="shared" si="13"/>
        <v>0.43746082357288935</v>
      </c>
    </row>
    <row r="63" spans="6:16" x14ac:dyDescent="0.2">
      <c r="F63" s="10">
        <v>0.62</v>
      </c>
      <c r="G63" s="11">
        <f t="shared" si="11"/>
        <v>1.3626952337842981</v>
      </c>
      <c r="H63" s="11">
        <f t="shared" si="4"/>
        <v>3.9441941622966237</v>
      </c>
      <c r="I63" s="11">
        <f t="shared" si="5"/>
        <v>4.647882051018752</v>
      </c>
      <c r="J63" s="11">
        <f t="shared" si="6"/>
        <v>4.8810771946669407</v>
      </c>
      <c r="K63" s="12">
        <f t="shared" si="7"/>
        <v>283.75400025579205</v>
      </c>
      <c r="L63" s="11">
        <f t="shared" si="8"/>
        <v>4.7292333375965345</v>
      </c>
      <c r="M63" s="12">
        <f t="shared" si="9"/>
        <v>1119.1808713372097</v>
      </c>
      <c r="N63" s="11">
        <f t="shared" si="10"/>
        <v>18.653014522286828</v>
      </c>
      <c r="O63" s="11">
        <f t="shared" si="12"/>
        <v>588.6</v>
      </c>
      <c r="P63" s="18">
        <f t="shared" si="13"/>
        <v>0.43425536987286573</v>
      </c>
    </row>
    <row r="64" spans="6:16" x14ac:dyDescent="0.2">
      <c r="F64" s="10">
        <v>0.63</v>
      </c>
      <c r="G64" s="11">
        <f t="shared" si="11"/>
        <v>1.4025997292360854</v>
      </c>
      <c r="H64" s="11">
        <f t="shared" si="4"/>
        <v>3.9904495451787301</v>
      </c>
      <c r="I64" s="11">
        <f t="shared" si="5"/>
        <v>4.60326624918752</v>
      </c>
      <c r="J64" s="11">
        <f t="shared" si="6"/>
        <v>4.996233789567567</v>
      </c>
      <c r="K64" s="12">
        <f t="shared" si="7"/>
        <v>281.19220874081873</v>
      </c>
      <c r="L64" s="11">
        <f t="shared" si="8"/>
        <v>4.6865368123469784</v>
      </c>
      <c r="M64" s="12">
        <f t="shared" si="9"/>
        <v>1122.0833214776026</v>
      </c>
      <c r="N64" s="11">
        <f t="shared" si="10"/>
        <v>18.701388691293374</v>
      </c>
      <c r="O64" s="11">
        <f t="shared" si="12"/>
        <v>588.6</v>
      </c>
      <c r="P64" s="18">
        <f t="shared" si="13"/>
        <v>0.43106602569046676</v>
      </c>
    </row>
    <row r="65" spans="6:16" x14ac:dyDescent="0.2">
      <c r="F65" s="10">
        <v>0.64</v>
      </c>
      <c r="G65" s="11">
        <f t="shared" si="11"/>
        <v>1.4429623383846646</v>
      </c>
      <c r="H65" s="11">
        <f t="shared" si="4"/>
        <v>4.0362609148579089</v>
      </c>
      <c r="I65" s="11">
        <f t="shared" si="5"/>
        <v>4.5590787219448412</v>
      </c>
      <c r="J65" s="11">
        <f t="shared" si="6"/>
        <v>5.1116083284123404</v>
      </c>
      <c r="K65" s="12">
        <f t="shared" si="7"/>
        <v>278.6563316451028</v>
      </c>
      <c r="L65" s="11">
        <f t="shared" si="8"/>
        <v>4.6442721940850467</v>
      </c>
      <c r="M65" s="12">
        <f t="shared" si="9"/>
        <v>1124.7296600968116</v>
      </c>
      <c r="N65" s="11">
        <f t="shared" si="10"/>
        <v>18.745494334946859</v>
      </c>
      <c r="O65" s="11">
        <f t="shared" si="12"/>
        <v>588.6</v>
      </c>
      <c r="P65" s="18">
        <f t="shared" si="13"/>
        <v>0.42789295095001612</v>
      </c>
    </row>
    <row r="66" spans="6:16" x14ac:dyDescent="0.2">
      <c r="F66" s="10">
        <v>0.65</v>
      </c>
      <c r="G66" s="11">
        <f t="shared" si="11"/>
        <v>1.4837786637195807</v>
      </c>
      <c r="H66" s="11">
        <f t="shared" ref="H66:H129" si="14">$A$3*(1-EXP(-F66/$A$5))</f>
        <v>4.0816325334916037</v>
      </c>
      <c r="I66" s="11">
        <f t="shared" si="5"/>
        <v>4.5153153582108825</v>
      </c>
      <c r="J66" s="11">
        <f t="shared" si="6"/>
        <v>5.2271734349126966</v>
      </c>
      <c r="K66" s="12">
        <f t="shared" si="7"/>
        <v>276.14609492756563</v>
      </c>
      <c r="L66" s="11">
        <f t="shared" si="8"/>
        <v>4.6024349154594271</v>
      </c>
      <c r="M66" s="12">
        <f t="shared" si="9"/>
        <v>1127.1268850530125</v>
      </c>
      <c r="N66" s="11">
        <f t="shared" si="10"/>
        <v>18.785448084216878</v>
      </c>
      <c r="O66" s="11">
        <f t="shared" si="12"/>
        <v>588.6</v>
      </c>
      <c r="P66" s="18">
        <f t="shared" si="13"/>
        <v>0.42473629902908294</v>
      </c>
    </row>
    <row r="67" spans="6:16" x14ac:dyDescent="0.2">
      <c r="F67" s="10">
        <v>0.66</v>
      </c>
      <c r="G67" s="11">
        <f t="shared" si="11"/>
        <v>1.5250443499428217</v>
      </c>
      <c r="H67" s="11">
        <f t="shared" si="14"/>
        <v>4.1265686223240898</v>
      </c>
      <c r="I67" s="11">
        <f t="shared" ref="I67:I130" si="15">($A$3/$A$5)*EXP(-F67/$A$5)</f>
        <v>4.4719720863687549</v>
      </c>
      <c r="J67" s="11">
        <f t="shared" ref="J67:J130" si="16">(0.5*(1.293*($A$13/760*273/(273+$A$11)))*((0.2025*$A$7^0.725*$A$9^0.425)*0.266)*0.9)*H67^2</f>
        <v>5.3429024786546124</v>
      </c>
      <c r="K67" s="12">
        <f t="shared" ref="K67:K130" si="17">J67+$A$9*I67</f>
        <v>273.6612276607799</v>
      </c>
      <c r="L67" s="11">
        <f t="shared" ref="L67:L130" si="18">K67/$A$9</f>
        <v>4.5610204610129985</v>
      </c>
      <c r="M67" s="12">
        <f t="shared" ref="M67:M130" si="19">K67*H67</f>
        <v>1129.2818352116635</v>
      </c>
      <c r="N67" s="11">
        <f t="shared" ref="N67:N130" si="20">L67*H67</f>
        <v>18.821363920194393</v>
      </c>
      <c r="O67" s="11">
        <f t="shared" ref="O67:O130" si="21">$A$9*9.81</f>
        <v>588.6</v>
      </c>
      <c r="P67" s="18">
        <f t="shared" si="13"/>
        <v>0.42159621683053494</v>
      </c>
    </row>
    <row r="68" spans="6:16" x14ac:dyDescent="0.2">
      <c r="F68" s="10">
        <v>0.67</v>
      </c>
      <c r="G68" s="11">
        <f t="shared" ref="G68:G131" si="22">G67+H68*0.01</f>
        <v>1.5667550835636137</v>
      </c>
      <c r="H68" s="11">
        <f t="shared" si="14"/>
        <v>4.1710733620792082</v>
      </c>
      <c r="I68" s="11">
        <f t="shared" si="15"/>
        <v>4.4290448738857062</v>
      </c>
      <c r="J68" s="11">
        <f t="shared" si="16"/>
        <v>5.4587695587089184</v>
      </c>
      <c r="K68" s="12">
        <f t="shared" si="17"/>
        <v>271.20146199185132</v>
      </c>
      <c r="L68" s="11">
        <f t="shared" si="18"/>
        <v>4.5200243665308557</v>
      </c>
      <c r="M68" s="12">
        <f t="shared" si="19"/>
        <v>1131.2011938711478</v>
      </c>
      <c r="N68" s="11">
        <f t="shared" si="20"/>
        <v>18.8533532311858</v>
      </c>
      <c r="O68" s="11">
        <f t="shared" si="21"/>
        <v>588.6</v>
      </c>
      <c r="P68" s="18">
        <f t="shared" si="13"/>
        <v>0.41847284485720587</v>
      </c>
    </row>
    <row r="69" spans="6:16" x14ac:dyDescent="0.2">
      <c r="F69" s="10">
        <v>0.68</v>
      </c>
      <c r="G69" s="11">
        <f t="shared" si="22"/>
        <v>1.6089065924971071</v>
      </c>
      <c r="H69" s="11">
        <f t="shared" si="14"/>
        <v>4.2151508933493291</v>
      </c>
      <c r="I69" s="11">
        <f t="shared" si="15"/>
        <v>4.3865297269379475</v>
      </c>
      <c r="J69" s="11">
        <f t="shared" si="16"/>
        <v>5.5747494875752883</v>
      </c>
      <c r="K69" s="12">
        <f t="shared" si="17"/>
        <v>268.76653310385211</v>
      </c>
      <c r="L69" s="11">
        <f t="shared" si="18"/>
        <v>4.4794422183975353</v>
      </c>
      <c r="M69" s="12">
        <f t="shared" si="19"/>
        <v>1132.8914921151043</v>
      </c>
      <c r="N69" s="11">
        <f t="shared" si="20"/>
        <v>18.881524868585071</v>
      </c>
      <c r="O69" s="11">
        <f t="shared" si="21"/>
        <v>588.6</v>
      </c>
      <c r="P69" s="18">
        <f t="shared" si="13"/>
        <v>0.41536631728901258</v>
      </c>
    </row>
    <row r="70" spans="6:16" x14ac:dyDescent="0.2">
      <c r="F70" s="10">
        <v>0.69</v>
      </c>
      <c r="G70" s="11">
        <f t="shared" si="22"/>
        <v>1.6514946456669128</v>
      </c>
      <c r="H70" s="11">
        <f t="shared" si="14"/>
        <v>4.2588053169805784</v>
      </c>
      <c r="I70" s="11">
        <f t="shared" si="15"/>
        <v>4.344422690039071</v>
      </c>
      <c r="J70" s="11">
        <f t="shared" si="16"/>
        <v>5.6908177754533256</v>
      </c>
      <c r="K70" s="12">
        <f t="shared" si="17"/>
        <v>266.35617917779757</v>
      </c>
      <c r="L70" s="11">
        <f t="shared" si="18"/>
        <v>4.4392696529632927</v>
      </c>
      <c r="M70" s="12">
        <f t="shared" si="19"/>
        <v>1134.3591120930359</v>
      </c>
      <c r="N70" s="11">
        <f t="shared" si="20"/>
        <v>18.9059852015506</v>
      </c>
      <c r="O70" s="11">
        <f t="shared" si="21"/>
        <v>588.6</v>
      </c>
      <c r="P70" s="18">
        <f t="shared" si="13"/>
        <v>0.41227676206236341</v>
      </c>
    </row>
    <row r="71" spans="6:16" x14ac:dyDescent="0.2">
      <c r="F71" s="10">
        <v>0.7</v>
      </c>
      <c r="G71" s="11">
        <f t="shared" si="22"/>
        <v>1.6945150526114565</v>
      </c>
      <c r="H71" s="11">
        <f t="shared" si="14"/>
        <v>4.3020406944543721</v>
      </c>
      <c r="I71" s="11">
        <f t="shared" si="15"/>
        <v>4.3027198456720539</v>
      </c>
      <c r="J71" s="11">
        <f t="shared" si="16"/>
        <v>5.8069506148343182</v>
      </c>
      <c r="K71" s="12">
        <f t="shared" si="17"/>
        <v>263.97014135515752</v>
      </c>
      <c r="L71" s="11">
        <f t="shared" si="18"/>
        <v>4.3995023559192923</v>
      </c>
      <c r="M71" s="12">
        <f t="shared" si="19"/>
        <v>1135.6102902307607</v>
      </c>
      <c r="N71" s="11">
        <f t="shared" si="20"/>
        <v>18.926838170512678</v>
      </c>
      <c r="O71" s="11">
        <f t="shared" si="21"/>
        <v>588.6</v>
      </c>
      <c r="P71" s="18">
        <f t="shared" si="13"/>
        <v>0.40920430095170046</v>
      </c>
    </row>
    <row r="72" spans="6:16" x14ac:dyDescent="0.2">
      <c r="F72" s="10">
        <v>0.71</v>
      </c>
      <c r="G72" s="11">
        <f t="shared" si="22"/>
        <v>1.7379636630941093</v>
      </c>
      <c r="H72" s="11">
        <f t="shared" si="14"/>
        <v>4.3448610482652796</v>
      </c>
      <c r="I72" s="11">
        <f t="shared" si="15"/>
        <v>4.2614173139247749</v>
      </c>
      <c r="J72" s="11">
        <f t="shared" si="16"/>
        <v>5.9231248654073188</v>
      </c>
      <c r="K72" s="12">
        <f t="shared" si="17"/>
        <v>261.60816370089384</v>
      </c>
      <c r="L72" s="11">
        <f t="shared" si="18"/>
        <v>4.3601360616815636</v>
      </c>
      <c r="M72" s="12">
        <f t="shared" si="19"/>
        <v>1136.6511203722205</v>
      </c>
      <c r="N72" s="11">
        <f t="shared" si="20"/>
        <v>18.944185339537007</v>
      </c>
      <c r="O72" s="11">
        <f t="shared" si="21"/>
        <v>588.6</v>
      </c>
      <c r="P72" s="18">
        <f t="shared" si="13"/>
        <v>0.40614904965302406</v>
      </c>
    </row>
    <row r="73" spans="6:16" x14ac:dyDescent="0.2">
      <c r="F73" s="10">
        <v>0.72</v>
      </c>
      <c r="G73" s="11">
        <f t="shared" si="22"/>
        <v>1.781836366717062</v>
      </c>
      <c r="H73" s="11">
        <f t="shared" si="14"/>
        <v>4.3872703622952738</v>
      </c>
      <c r="I73" s="11">
        <f t="shared" si="15"/>
        <v>4.2205112521290431</v>
      </c>
      <c r="J73" s="11">
        <f t="shared" si="16"/>
        <v>6.0393180392733852</v>
      </c>
      <c r="K73" s="12">
        <f t="shared" si="17"/>
        <v>259.26999316701597</v>
      </c>
      <c r="L73" s="11">
        <f t="shared" si="18"/>
        <v>4.3211665527835992</v>
      </c>
      <c r="M73" s="12">
        <f t="shared" si="19"/>
        <v>1137.4875568541472</v>
      </c>
      <c r="N73" s="11">
        <f t="shared" si="20"/>
        <v>18.958125947569119</v>
      </c>
      <c r="O73" s="11">
        <f t="shared" si="21"/>
        <v>588.6</v>
      </c>
      <c r="P73" s="18">
        <f t="shared" si="13"/>
        <v>0.40311111786924719</v>
      </c>
    </row>
    <row r="74" spans="6:16" x14ac:dyDescent="0.2">
      <c r="F74" s="10">
        <v>0.73</v>
      </c>
      <c r="G74" s="11">
        <f t="shared" si="22"/>
        <v>1.8261290925389058</v>
      </c>
      <c r="H74" s="11">
        <f t="shared" si="14"/>
        <v>4.4292725821843684</v>
      </c>
      <c r="I74" s="11">
        <f t="shared" si="15"/>
        <v>4.1799978545030854</v>
      </c>
      <c r="J74" s="11">
        <f t="shared" si="16"/>
        <v>6.1555082864618607</v>
      </c>
      <c r="K74" s="12">
        <f t="shared" si="17"/>
        <v>256.95537955664696</v>
      </c>
      <c r="L74" s="11">
        <f t="shared" si="18"/>
        <v>4.2825896592774493</v>
      </c>
      <c r="M74" s="12">
        <f t="shared" si="19"/>
        <v>1138.1254175150341</v>
      </c>
      <c r="N74" s="11">
        <f t="shared" si="20"/>
        <v>18.968756958583903</v>
      </c>
      <c r="O74" s="11">
        <f t="shared" si="21"/>
        <v>588.6</v>
      </c>
      <c r="P74" s="18">
        <f t="shared" si="13"/>
        <v>0.40009060939723495</v>
      </c>
    </row>
    <row r="75" spans="6:16" x14ac:dyDescent="0.2">
      <c r="F75" s="10">
        <v>0.74</v>
      </c>
      <c r="G75" s="11">
        <f t="shared" si="22"/>
        <v>1.870837808695883</v>
      </c>
      <c r="H75" s="11">
        <f t="shared" si="14"/>
        <v>4.4708716156977166</v>
      </c>
      <c r="I75" s="11">
        <f t="shared" si="15"/>
        <v>4.1398733517974708</v>
      </c>
      <c r="J75" s="11">
        <f t="shared" si="16"/>
        <v>6.2716743807427759</v>
      </c>
      <c r="K75" s="12">
        <f t="shared" si="17"/>
        <v>254.66407548859104</v>
      </c>
      <c r="L75" s="11">
        <f t="shared" si="18"/>
        <v>4.244401258143184</v>
      </c>
      <c r="M75" s="12">
        <f t="shared" si="19"/>
        <v>1138.5703866398424</v>
      </c>
      <c r="N75" s="11">
        <f t="shared" si="20"/>
        <v>18.976173110664039</v>
      </c>
      <c r="O75" s="11">
        <f t="shared" si="21"/>
        <v>588.6</v>
      </c>
      <c r="P75" s="18">
        <f t="shared" si="13"/>
        <v>0.39708762221638555</v>
      </c>
    </row>
    <row r="76" spans="6:16" x14ac:dyDescent="0.2">
      <c r="F76" s="10">
        <v>0.75</v>
      </c>
      <c r="G76" s="11">
        <f t="shared" si="22"/>
        <v>1.9159585220267747</v>
      </c>
      <c r="H76" s="11">
        <f t="shared" si="14"/>
        <v>4.5120713330891782</v>
      </c>
      <c r="I76" s="11">
        <f t="shared" si="15"/>
        <v>4.1001340109444238</v>
      </c>
      <c r="J76" s="11">
        <f t="shared" si="16"/>
        <v>6.3877957057295216</v>
      </c>
      <c r="K76" s="12">
        <f t="shared" si="17"/>
        <v>252.39583636239496</v>
      </c>
      <c r="L76" s="11">
        <f t="shared" si="18"/>
        <v>4.206597272706583</v>
      </c>
      <c r="M76" s="12">
        <f t="shared" si="19"/>
        <v>1138.8280178418295</v>
      </c>
      <c r="N76" s="11">
        <f t="shared" si="20"/>
        <v>18.980466964030494</v>
      </c>
      <c r="O76" s="11">
        <f t="shared" si="21"/>
        <v>588.6</v>
      </c>
      <c r="P76" s="18">
        <f t="shared" si="13"/>
        <v>0.39410224857861076</v>
      </c>
    </row>
    <row r="77" spans="6:16" x14ac:dyDescent="0.2">
      <c r="F77" s="10">
        <v>0.76</v>
      </c>
      <c r="G77" s="11">
        <f t="shared" si="22"/>
        <v>1.9614872777013888</v>
      </c>
      <c r="H77" s="11">
        <f t="shared" si="14"/>
        <v>4.5528755674613928</v>
      </c>
      <c r="I77" s="11">
        <f t="shared" si="15"/>
        <v>4.060776134710518</v>
      </c>
      <c r="J77" s="11">
        <f t="shared" si="16"/>
        <v>6.503852241266026</v>
      </c>
      <c r="K77" s="12">
        <f t="shared" si="17"/>
        <v>250.15042032389712</v>
      </c>
      <c r="L77" s="11">
        <f t="shared" si="18"/>
        <v>4.1691736720649519</v>
      </c>
      <c r="M77" s="12">
        <f t="shared" si="19"/>
        <v>1138.903736882869</v>
      </c>
      <c r="N77" s="11">
        <f t="shared" si="20"/>
        <v>18.981728948047817</v>
      </c>
      <c r="O77" s="11">
        <f t="shared" si="21"/>
        <v>588.6</v>
      </c>
      <c r="P77" s="18">
        <f t="shared" si="13"/>
        <v>0.39113457509958488</v>
      </c>
    </row>
    <row r="78" spans="6:16" x14ac:dyDescent="0.2">
      <c r="F78" s="10">
        <v>0.77</v>
      </c>
      <c r="G78" s="11">
        <f t="shared" si="22"/>
        <v>2.0074201588526126</v>
      </c>
      <c r="H78" s="11">
        <f t="shared" si="14"/>
        <v>4.5932881151224025</v>
      </c>
      <c r="I78" s="11">
        <f t="shared" si="15"/>
        <v>4.0217960613526902</v>
      </c>
      <c r="J78" s="11">
        <f t="shared" si="16"/>
        <v>6.619824550092865</v>
      </c>
      <c r="K78" s="12">
        <f t="shared" si="17"/>
        <v>247.92758823125428</v>
      </c>
      <c r="L78" s="11">
        <f t="shared" si="18"/>
        <v>4.1321264705209044</v>
      </c>
      <c r="M78" s="12">
        <f t="shared" si="19"/>
        <v>1138.8028444335812</v>
      </c>
      <c r="N78" s="11">
        <f t="shared" si="20"/>
        <v>18.980047407226351</v>
      </c>
      <c r="O78" s="11">
        <f t="shared" si="21"/>
        <v>588.6</v>
      </c>
      <c r="P78" s="18">
        <f t="shared" si="13"/>
        <v>0.38818468285112473</v>
      </c>
    </row>
    <row r="79" spans="6:16" x14ac:dyDescent="0.2">
      <c r="F79" s="10">
        <v>0.78</v>
      </c>
      <c r="G79" s="11">
        <f t="shared" si="22"/>
        <v>2.0537532862120012</v>
      </c>
      <c r="H79" s="11">
        <f t="shared" si="14"/>
        <v>4.633312735938854</v>
      </c>
      <c r="I79" s="11">
        <f t="shared" si="15"/>
        <v>3.9831901642775684</v>
      </c>
      <c r="J79" s="11">
        <f t="shared" si="16"/>
        <v>6.7356937647867863</v>
      </c>
      <c r="K79" s="12">
        <f t="shared" si="17"/>
        <v>245.7271036214409</v>
      </c>
      <c r="L79" s="11">
        <f t="shared" si="18"/>
        <v>4.0954517270240149</v>
      </c>
      <c r="M79" s="12">
        <f t="shared" si="19"/>
        <v>1138.5305187745887</v>
      </c>
      <c r="N79" s="11">
        <f t="shared" si="20"/>
        <v>18.975508646243142</v>
      </c>
      <c r="O79" s="11">
        <f t="shared" si="21"/>
        <v>588.6</v>
      </c>
      <c r="P79" s="18">
        <f t="shared" si="13"/>
        <v>0.38525264745457594</v>
      </c>
    </row>
    <row r="80" spans="6:16" x14ac:dyDescent="0.2">
      <c r="F80" s="10">
        <v>0.79</v>
      </c>
      <c r="G80" s="11">
        <f t="shared" si="22"/>
        <v>2.1004828177488593</v>
      </c>
      <c r="H80" s="11">
        <f t="shared" si="14"/>
        <v>4.6729531536857953</v>
      </c>
      <c r="I80" s="11">
        <f t="shared" si="15"/>
        <v>3.9449548517040562</v>
      </c>
      <c r="J80" s="11">
        <f t="shared" si="16"/>
        <v>6.8514415749681863</v>
      </c>
      <c r="K80" s="12">
        <f t="shared" si="17"/>
        <v>243.54873267721158</v>
      </c>
      <c r="L80" s="11">
        <f t="shared" si="18"/>
        <v>4.0591455446201925</v>
      </c>
      <c r="M80" s="12">
        <f t="shared" si="19"/>
        <v>1138.0918184401546</v>
      </c>
      <c r="N80" s="11">
        <f t="shared" si="20"/>
        <v>18.968196974002574</v>
      </c>
      <c r="O80" s="11">
        <f t="shared" si="21"/>
        <v>588.6</v>
      </c>
      <c r="P80" s="18">
        <f t="shared" si="13"/>
        <v>0.38233853917507854</v>
      </c>
    </row>
    <row r="81" spans="6:16" x14ac:dyDescent="0.2">
      <c r="F81" s="10">
        <v>0.8</v>
      </c>
      <c r="G81" s="11">
        <f t="shared" si="22"/>
        <v>2.1476049483127908</v>
      </c>
      <c r="H81" s="11">
        <f t="shared" si="14"/>
        <v>4.7122130563931366</v>
      </c>
      <c r="I81" s="11">
        <f t="shared" si="15"/>
        <v>3.9070865663291712</v>
      </c>
      <c r="J81" s="11">
        <f t="shared" si="16"/>
        <v>6.9670502147713647</v>
      </c>
      <c r="K81" s="12">
        <f t="shared" si="17"/>
        <v>241.39224419452165</v>
      </c>
      <c r="L81" s="11">
        <f t="shared" si="18"/>
        <v>4.0232040699086946</v>
      </c>
      <c r="M81" s="12">
        <f t="shared" si="19"/>
        <v>1137.4916848054652</v>
      </c>
      <c r="N81" s="11">
        <f t="shared" si="20"/>
        <v>18.958194746757755</v>
      </c>
      <c r="O81" s="11">
        <f t="shared" si="21"/>
        <v>588.6</v>
      </c>
      <c r="P81" s="18">
        <f t="shared" si="13"/>
        <v>0.37944242301659431</v>
      </c>
    </row>
    <row r="82" spans="6:16" x14ac:dyDescent="0.2">
      <c r="F82" s="10">
        <v>0.81</v>
      </c>
      <c r="G82" s="11">
        <f t="shared" si="22"/>
        <v>2.1951159092796786</v>
      </c>
      <c r="H82" s="11">
        <f t="shared" si="14"/>
        <v>4.7510960966887641</v>
      </c>
      <c r="I82" s="11">
        <f t="shared" si="15"/>
        <v>3.8695817849970808</v>
      </c>
      <c r="J82" s="11">
        <f t="shared" si="16"/>
        <v>7.0825024505722034</v>
      </c>
      <c r="K82" s="12">
        <f t="shared" si="17"/>
        <v>239.25740955039706</v>
      </c>
      <c r="L82" s="11">
        <f t="shared" si="18"/>
        <v>3.9876234925066174</v>
      </c>
      <c r="M82" s="12">
        <f t="shared" si="19"/>
        <v>1136.7349446187566</v>
      </c>
      <c r="N82" s="11">
        <f t="shared" si="20"/>
        <v>18.945582410312607</v>
      </c>
      <c r="O82" s="11">
        <f t="shared" si="21"/>
        <v>588.6</v>
      </c>
      <c r="P82" s="18">
        <f t="shared" si="13"/>
        <v>0.376564358817575</v>
      </c>
    </row>
    <row r="83" spans="6:16" x14ac:dyDescent="0.2">
      <c r="F83" s="10">
        <v>0.82</v>
      </c>
      <c r="G83" s="11">
        <f t="shared" si="22"/>
        <v>2.2430119682010625</v>
      </c>
      <c r="H83" s="11">
        <f t="shared" si="14"/>
        <v>4.7896058921383773</v>
      </c>
      <c r="I83" s="11">
        <f t="shared" si="15"/>
        <v>3.8324370183713166</v>
      </c>
      <c r="J83" s="11">
        <f t="shared" si="16"/>
        <v>7.1977815689683418</v>
      </c>
      <c r="K83" s="12">
        <f t="shared" si="17"/>
        <v>237.14400267124734</v>
      </c>
      <c r="L83" s="11">
        <f t="shared" si="18"/>
        <v>3.9524000445207887</v>
      </c>
      <c r="M83" s="12">
        <f t="shared" si="19"/>
        <v>1135.8263124794853</v>
      </c>
      <c r="N83" s="11">
        <f t="shared" si="20"/>
        <v>18.930438541324754</v>
      </c>
      <c r="O83" s="11">
        <f t="shared" si="21"/>
        <v>588.6</v>
      </c>
      <c r="P83" s="18">
        <f t="shared" si="13"/>
        <v>0.37370440134716282</v>
      </c>
    </row>
    <row r="84" spans="6:16" x14ac:dyDescent="0.2">
      <c r="F84" s="10">
        <v>0.83</v>
      </c>
      <c r="G84" s="11">
        <f t="shared" si="22"/>
        <v>2.2912894284568832</v>
      </c>
      <c r="H84" s="11">
        <f t="shared" si="14"/>
        <v>4.8277460255820523</v>
      </c>
      <c r="I84" s="11">
        <f t="shared" si="15"/>
        <v>3.7956488106101376</v>
      </c>
      <c r="J84" s="11">
        <f t="shared" si="16"/>
        <v>7.312871365006699</v>
      </c>
      <c r="K84" s="12">
        <f t="shared" si="17"/>
        <v>235.05180000161494</v>
      </c>
      <c r="L84" s="11">
        <f t="shared" si="18"/>
        <v>3.9175300000269155</v>
      </c>
      <c r="M84" s="12">
        <f t="shared" si="19"/>
        <v>1134.7703932637039</v>
      </c>
      <c r="N84" s="11">
        <f t="shared" si="20"/>
        <v>18.912839887728399</v>
      </c>
      <c r="O84" s="11">
        <f t="shared" si="21"/>
        <v>588.6</v>
      </c>
      <c r="P84" s="18">
        <f t="shared" si="13"/>
        <v>0.37086260040181096</v>
      </c>
    </row>
    <row r="85" spans="6:16" x14ac:dyDescent="0.2">
      <c r="F85" s="10">
        <v>0.84</v>
      </c>
      <c r="G85" s="11">
        <f t="shared" si="22"/>
        <v>2.3399446289115589</v>
      </c>
      <c r="H85" s="11">
        <f t="shared" si="14"/>
        <v>4.8655200454675827</v>
      </c>
      <c r="I85" s="11">
        <f t="shared" si="15"/>
        <v>3.7592137390450122</v>
      </c>
      <c r="J85" s="11">
        <f t="shared" si="16"/>
        <v>7.42775613065358</v>
      </c>
      <c r="K85" s="12">
        <f t="shared" si="17"/>
        <v>232.98058047335434</v>
      </c>
      <c r="L85" s="11">
        <f t="shared" si="18"/>
        <v>3.8830096745559057</v>
      </c>
      <c r="M85" s="12">
        <f t="shared" si="19"/>
        <v>1133.5716844977787</v>
      </c>
      <c r="N85" s="11">
        <f t="shared" si="20"/>
        <v>18.892861408296312</v>
      </c>
      <c r="O85" s="11">
        <f t="shared" si="21"/>
        <v>588.6</v>
      </c>
      <c r="P85" s="18">
        <f t="shared" si="13"/>
        <v>0.36803900090222291</v>
      </c>
    </row>
    <row r="86" spans="6:16" x14ac:dyDescent="0.2">
      <c r="F86" s="10">
        <v>0.85</v>
      </c>
      <c r="G86" s="11">
        <f t="shared" si="22"/>
        <v>2.3889739435733648</v>
      </c>
      <c r="H86" s="11">
        <f t="shared" si="14"/>
        <v>4.902931466180612</v>
      </c>
      <c r="I86" s="11">
        <f t="shared" si="15"/>
        <v>3.723128413862177</v>
      </c>
      <c r="J86" s="11">
        <f t="shared" si="16"/>
        <v>7.5424206435024432</v>
      </c>
      <c r="K86" s="12">
        <f t="shared" si="17"/>
        <v>230.93012547523307</v>
      </c>
      <c r="L86" s="11">
        <f t="shared" si="18"/>
        <v>3.8488354245872176</v>
      </c>
      <c r="M86" s="12">
        <f t="shared" si="19"/>
        <v>1132.2345786815572</v>
      </c>
      <c r="N86" s="11">
        <f t="shared" si="20"/>
        <v>18.870576311359287</v>
      </c>
      <c r="O86" s="11">
        <f t="shared" si="21"/>
        <v>588.6</v>
      </c>
      <c r="P86" s="18">
        <f t="shared" si="13"/>
        <v>0.36523364299050404</v>
      </c>
    </row>
    <row r="87" spans="6:16" x14ac:dyDescent="0.2">
      <c r="F87" s="10">
        <v>0.86</v>
      </c>
      <c r="G87" s="11">
        <f t="shared" si="22"/>
        <v>2.4383737812570807</v>
      </c>
      <c r="H87" s="11">
        <f t="shared" si="14"/>
        <v>4.9399837683716061</v>
      </c>
      <c r="I87" s="11">
        <f t="shared" si="15"/>
        <v>3.6873894777872618</v>
      </c>
      <c r="J87" s="11">
        <f t="shared" si="16"/>
        <v>7.6568501557147313</v>
      </c>
      <c r="K87" s="12">
        <f t="shared" si="17"/>
        <v>228.90021882295042</v>
      </c>
      <c r="L87" s="11">
        <f t="shared" si="18"/>
        <v>3.8150036470491737</v>
      </c>
      <c r="M87" s="12">
        <f t="shared" si="19"/>
        <v>1130.7633655620839</v>
      </c>
      <c r="N87" s="11">
        <f t="shared" si="20"/>
        <v>18.846056092701399</v>
      </c>
      <c r="O87" s="11">
        <f t="shared" si="21"/>
        <v>588.6</v>
      </c>
      <c r="P87" s="18">
        <f t="shared" si="13"/>
        <v>0.3624465621274357</v>
      </c>
    </row>
    <row r="88" spans="6:16" x14ac:dyDescent="0.2">
      <c r="F88" s="10">
        <v>0.87</v>
      </c>
      <c r="G88" s="11">
        <f t="shared" si="22"/>
        <v>2.4881405852498775</v>
      </c>
      <c r="H88" s="11">
        <f t="shared" si="14"/>
        <v>4.9766803992796795</v>
      </c>
      <c r="I88" s="11">
        <f t="shared" si="15"/>
        <v>3.6519936057729399</v>
      </c>
      <c r="J88" s="11">
        <f t="shared" si="16"/>
        <v>7.7710303831890482</v>
      </c>
      <c r="K88" s="12">
        <f t="shared" si="17"/>
        <v>226.89064672956545</v>
      </c>
      <c r="L88" s="11">
        <f t="shared" si="18"/>
        <v>3.7815107788260907</v>
      </c>
      <c r="M88" s="12">
        <f t="shared" si="19"/>
        <v>1129.1622343589186</v>
      </c>
      <c r="N88" s="11">
        <f t="shared" si="20"/>
        <v>18.819370572648641</v>
      </c>
      <c r="O88" s="11">
        <f t="shared" si="21"/>
        <v>588.6</v>
      </c>
      <c r="P88" s="18">
        <f t="shared" si="13"/>
        <v>0.3596777891897725</v>
      </c>
    </row>
    <row r="89" spans="6:16" x14ac:dyDescent="0.2">
      <c r="F89" s="10">
        <v>0.88</v>
      </c>
      <c r="G89" s="11">
        <f t="shared" si="22"/>
        <v>2.5382708329804107</v>
      </c>
      <c r="H89" s="11">
        <f t="shared" si="14"/>
        <v>5.0130247730533215</v>
      </c>
      <c r="I89" s="11">
        <f t="shared" si="15"/>
        <v>3.6169375046895711</v>
      </c>
      <c r="J89" s="11">
        <f t="shared" si="16"/>
        <v>7.8849474949542433</v>
      </c>
      <c r="K89" s="12">
        <f t="shared" si="17"/>
        <v>224.9011977763285</v>
      </c>
      <c r="L89" s="11">
        <f t="shared" si="18"/>
        <v>3.7483532962721418</v>
      </c>
      <c r="M89" s="12">
        <f t="shared" si="19"/>
        <v>1127.4352759420995</v>
      </c>
      <c r="N89" s="11">
        <f t="shared" si="20"/>
        <v>18.790587932368322</v>
      </c>
      <c r="O89" s="11">
        <f t="shared" si="21"/>
        <v>588.6</v>
      </c>
      <c r="P89" s="18">
        <f t="shared" si="13"/>
        <v>0.3569273505674756</v>
      </c>
    </row>
    <row r="90" spans="6:16" x14ac:dyDescent="0.2">
      <c r="F90" s="10">
        <v>0.89</v>
      </c>
      <c r="G90" s="11">
        <f t="shared" si="22"/>
        <v>2.5887610356910908</v>
      </c>
      <c r="H90" s="11">
        <f t="shared" si="14"/>
        <v>5.0490202710680343</v>
      </c>
      <c r="I90" s="11">
        <f t="shared" si="15"/>
        <v>3.5822179130188205</v>
      </c>
      <c r="J90" s="11">
        <f t="shared" si="16"/>
        <v>7.9985881027818886</v>
      </c>
      <c r="K90" s="12">
        <f t="shared" si="17"/>
        <v>222.93166288391112</v>
      </c>
      <c r="L90" s="11">
        <f t="shared" si="18"/>
        <v>3.7155277147318517</v>
      </c>
      <c r="M90" s="12">
        <f t="shared" si="19"/>
        <v>1125.5864849637726</v>
      </c>
      <c r="N90" s="11">
        <f t="shared" si="20"/>
        <v>18.759774749396207</v>
      </c>
      <c r="O90" s="11">
        <f t="shared" si="21"/>
        <v>588.6</v>
      </c>
      <c r="P90" s="18">
        <f t="shared" si="13"/>
        <v>0.35419526826079867</v>
      </c>
    </row>
    <row r="91" spans="6:16" x14ac:dyDescent="0.2">
      <c r="F91" s="10">
        <v>0.9</v>
      </c>
      <c r="G91" s="11">
        <f t="shared" si="22"/>
        <v>2.6396077381134999</v>
      </c>
      <c r="H91" s="11">
        <f t="shared" si="14"/>
        <v>5.0846702422409278</v>
      </c>
      <c r="I91" s="11">
        <f t="shared" si="15"/>
        <v>3.5478316005502193</v>
      </c>
      <c r="J91" s="11">
        <f t="shared" si="16"/>
        <v>8.1119392510138386</v>
      </c>
      <c r="K91" s="12">
        <f t="shared" si="17"/>
        <v>220.981835284027</v>
      </c>
      <c r="L91" s="11">
        <f t="shared" si="18"/>
        <v>3.6830305880671168</v>
      </c>
      <c r="M91" s="12">
        <f t="shared" si="19"/>
        <v>1123.6197619444783</v>
      </c>
      <c r="N91" s="11">
        <f t="shared" si="20"/>
        <v>18.726996032407975</v>
      </c>
      <c r="O91" s="11">
        <f t="shared" si="21"/>
        <v>588.6</v>
      </c>
      <c r="P91" s="18">
        <f t="shared" si="13"/>
        <v>0.35148155997714103</v>
      </c>
    </row>
    <row r="92" spans="6:16" x14ac:dyDescent="0.2">
      <c r="F92" s="10">
        <v>0.91</v>
      </c>
      <c r="G92" s="11">
        <f t="shared" si="22"/>
        <v>2.6908075181469227</v>
      </c>
      <c r="H92" s="11">
        <f t="shared" si="14"/>
        <v>5.1199780033422897</v>
      </c>
      <c r="I92" s="11">
        <f t="shared" si="15"/>
        <v>3.5137753680806294</v>
      </c>
      <c r="J92" s="11">
        <f t="shared" si="16"/>
        <v>8.2249884066005823</v>
      </c>
      <c r="K92" s="12">
        <f t="shared" si="17"/>
        <v>219.05151049143834</v>
      </c>
      <c r="L92" s="11">
        <f t="shared" si="18"/>
        <v>3.6508585081906388</v>
      </c>
      <c r="M92" s="12">
        <f t="shared" si="19"/>
        <v>1121.538915315067</v>
      </c>
      <c r="N92" s="11">
        <f t="shared" si="20"/>
        <v>18.692315255251117</v>
      </c>
      <c r="O92" s="11">
        <f t="shared" si="21"/>
        <v>588.6</v>
      </c>
      <c r="P92" s="18">
        <f t="shared" si="13"/>
        <v>0.34878623922759266</v>
      </c>
    </row>
    <row r="93" spans="6:16" x14ac:dyDescent="0.2">
      <c r="F93" s="10">
        <v>0.92</v>
      </c>
      <c r="G93" s="11">
        <f t="shared" si="22"/>
        <v>2.7423569865399644</v>
      </c>
      <c r="H93" s="11">
        <f t="shared" si="14"/>
        <v>5.1549468393041789</v>
      </c>
      <c r="I93" s="11">
        <f t="shared" si="15"/>
        <v>3.4800460471166033</v>
      </c>
      <c r="J93" s="11">
        <f t="shared" si="16"/>
        <v>8.3377234493462584</v>
      </c>
      <c r="K93" s="12">
        <f t="shared" si="17"/>
        <v>217.14048627634247</v>
      </c>
      <c r="L93" s="11">
        <f t="shared" si="18"/>
        <v>3.6190081046057077</v>
      </c>
      <c r="M93" s="12">
        <f t="shared" si="19"/>
        <v>1119.3476634152041</v>
      </c>
      <c r="N93" s="11">
        <f t="shared" si="20"/>
        <v>18.655794390253401</v>
      </c>
      <c r="O93" s="11">
        <f t="shared" si="21"/>
        <v>588.6</v>
      </c>
      <c r="P93" s="18">
        <f t="shared" si="13"/>
        <v>0.34610931542309614</v>
      </c>
    </row>
    <row r="94" spans="6:16" x14ac:dyDescent="0.2">
      <c r="F94" s="10">
        <v>0.93</v>
      </c>
      <c r="G94" s="11">
        <f t="shared" si="22"/>
        <v>2.7942527865752247</v>
      </c>
      <c r="H94" s="11">
        <f t="shared" si="14"/>
        <v>5.1895800035260331</v>
      </c>
      <c r="I94" s="11">
        <f t="shared" si="15"/>
        <v>3.4466404995795945</v>
      </c>
      <c r="J94" s="11">
        <f t="shared" si="16"/>
        <v>8.4501326623561059</v>
      </c>
      <c r="K94" s="12">
        <f t="shared" si="17"/>
        <v>215.24856263713178</v>
      </c>
      <c r="L94" s="11">
        <f t="shared" si="18"/>
        <v>3.5874760439521962</v>
      </c>
      <c r="M94" s="12">
        <f t="shared" si="19"/>
        <v>1117.0496364493799</v>
      </c>
      <c r="N94" s="11">
        <f t="shared" si="20"/>
        <v>18.617493940822996</v>
      </c>
      <c r="O94" s="11">
        <f t="shared" si="21"/>
        <v>588.6</v>
      </c>
      <c r="P94" s="18">
        <f t="shared" si="13"/>
        <v>0.34345079397015416</v>
      </c>
    </row>
    <row r="95" spans="6:16" x14ac:dyDescent="0.2">
      <c r="F95" s="10">
        <v>0.94</v>
      </c>
      <c r="G95" s="11">
        <f t="shared" si="22"/>
        <v>2.8464915937569981</v>
      </c>
      <c r="H95" s="11">
        <f t="shared" si="14"/>
        <v>5.2238807181773605</v>
      </c>
      <c r="I95" s="11">
        <f t="shared" si="15"/>
        <v>3.4135556175140027</v>
      </c>
      <c r="J95" s="11">
        <f t="shared" si="16"/>
        <v>8.5622047226824662</v>
      </c>
      <c r="K95" s="12">
        <f t="shared" si="17"/>
        <v>213.37554177352263</v>
      </c>
      <c r="L95" s="11">
        <f t="shared" si="18"/>
        <v>3.5562590295587104</v>
      </c>
      <c r="M95" s="12">
        <f t="shared" si="19"/>
        <v>1114.6483784013528</v>
      </c>
      <c r="N95" s="11">
        <f t="shared" si="20"/>
        <v>18.577472973355878</v>
      </c>
      <c r="O95" s="11">
        <f t="shared" si="21"/>
        <v>588.6</v>
      </c>
      <c r="P95" s="18">
        <f t="shared" si="13"/>
        <v>0.34081067636601681</v>
      </c>
    </row>
    <row r="96" spans="6:16" x14ac:dyDescent="0.2">
      <c r="F96" s="10">
        <v>0.95</v>
      </c>
      <c r="G96" s="11">
        <f t="shared" si="22"/>
        <v>2.8990701155019734</v>
      </c>
      <c r="H96" s="11">
        <f t="shared" si="14"/>
        <v>5.2578521744975273</v>
      </c>
      <c r="I96" s="11">
        <f t="shared" si="15"/>
        <v>3.3807883227980131</v>
      </c>
      <c r="J96" s="11">
        <f t="shared" si="16"/>
        <v>8.673928692165326</v>
      </c>
      <c r="K96" s="12">
        <f t="shared" si="17"/>
        <v>211.52122806004613</v>
      </c>
      <c r="L96" s="11">
        <f t="shared" si="18"/>
        <v>3.5253538010007688</v>
      </c>
      <c r="M96" s="12">
        <f t="shared" si="19"/>
        <v>1112.147348907901</v>
      </c>
      <c r="N96" s="11">
        <f t="shared" si="20"/>
        <v>18.535789148465014</v>
      </c>
      <c r="O96" s="11">
        <f t="shared" si="21"/>
        <v>588.6</v>
      </c>
      <c r="P96" s="18">
        <f t="shared" si="13"/>
        <v>0.33818896029328299</v>
      </c>
    </row>
    <row r="97" spans="6:16" x14ac:dyDescent="0.2">
      <c r="F97" s="10">
        <v>0.96</v>
      </c>
      <c r="G97" s="11">
        <f t="shared" si="22"/>
        <v>2.9519850908328999</v>
      </c>
      <c r="H97" s="11">
        <f t="shared" si="14"/>
        <v>5.2914975330926532</v>
      </c>
      <c r="I97" s="11">
        <f t="shared" si="15"/>
        <v>3.3483355668572208</v>
      </c>
      <c r="J97" s="11">
        <f t="shared" si="16"/>
        <v>8.7852940084634916</v>
      </c>
      <c r="K97" s="12">
        <f t="shared" si="17"/>
        <v>209.68542801989673</v>
      </c>
      <c r="L97" s="11">
        <f t="shared" si="18"/>
        <v>3.4947571336649457</v>
      </c>
      <c r="M97" s="12">
        <f t="shared" si="19"/>
        <v>1109.5499250927608</v>
      </c>
      <c r="N97" s="11">
        <f t="shared" si="20"/>
        <v>18.492498751546012</v>
      </c>
      <c r="O97" s="11">
        <f t="shared" si="21"/>
        <v>588.6</v>
      </c>
      <c r="P97" s="18">
        <f t="shared" si="13"/>
        <v>0.33558563971385802</v>
      </c>
    </row>
    <row r="98" spans="6:16" x14ac:dyDescent="0.2">
      <c r="F98" s="10">
        <v>0.97</v>
      </c>
      <c r="G98" s="11">
        <f t="shared" si="22"/>
        <v>3.0052332900751968</v>
      </c>
      <c r="H98" s="11">
        <f t="shared" si="14"/>
        <v>5.3248199242296668</v>
      </c>
      <c r="I98" s="11">
        <f t="shared" si="15"/>
        <v>3.3161943303810024</v>
      </c>
      <c r="J98" s="11">
        <f t="shared" si="16"/>
        <v>8.8962904762726804</v>
      </c>
      <c r="K98" s="12">
        <f t="shared" si="17"/>
        <v>207.86795029913281</v>
      </c>
      <c r="L98" s="11">
        <f t="shared" si="18"/>
        <v>3.4644658383188802</v>
      </c>
      <c r="M98" s="12">
        <f t="shared" si="19"/>
        <v>1106.8594033616046</v>
      </c>
      <c r="N98" s="11">
        <f t="shared" si="20"/>
        <v>18.447656722693409</v>
      </c>
      <c r="O98" s="11">
        <f t="shared" si="21"/>
        <v>588.6</v>
      </c>
      <c r="P98" s="18">
        <f t="shared" si="13"/>
        <v>0.33300070496220951</v>
      </c>
    </row>
    <row r="99" spans="6:16" x14ac:dyDescent="0.2">
      <c r="F99" s="10">
        <v>0.98</v>
      </c>
      <c r="G99" s="11">
        <f t="shared" si="22"/>
        <v>3.058811514556472</v>
      </c>
      <c r="H99" s="11">
        <f t="shared" si="14"/>
        <v>5.35782244812754</v>
      </c>
      <c r="I99" s="11">
        <f t="shared" si="15"/>
        <v>3.2843616230416024</v>
      </c>
      <c r="J99" s="11">
        <f t="shared" si="16"/>
        <v>9.0069082587267708</v>
      </c>
      <c r="K99" s="12">
        <f t="shared" si="17"/>
        <v>206.06860564122292</v>
      </c>
      <c r="L99" s="11">
        <f t="shared" si="18"/>
        <v>3.4344767606870485</v>
      </c>
      <c r="M99" s="12">
        <f t="shared" si="19"/>
        <v>1104.0790011588856</v>
      </c>
      <c r="N99" s="11">
        <f t="shared" si="20"/>
        <v>18.401316685981428</v>
      </c>
      <c r="O99" s="11">
        <f t="shared" si="21"/>
        <v>588.6</v>
      </c>
      <c r="P99" s="18">
        <f t="shared" si="13"/>
        <v>0.33043414283786626</v>
      </c>
    </row>
    <row r="100" spans="6:16" x14ac:dyDescent="0.2">
      <c r="F100" s="10">
        <v>0.99</v>
      </c>
      <c r="G100" s="11">
        <f t="shared" si="22"/>
        <v>3.1127165963089292</v>
      </c>
      <c r="H100" s="11">
        <f t="shared" si="14"/>
        <v>5.3905081752457198</v>
      </c>
      <c r="I100" s="11">
        <f t="shared" si="15"/>
        <v>3.2528344832159242</v>
      </c>
      <c r="J100" s="11">
        <f t="shared" si="16"/>
        <v>9.1171378689785545</v>
      </c>
      <c r="K100" s="12">
        <f t="shared" si="17"/>
        <v>204.28720686193401</v>
      </c>
      <c r="L100" s="11">
        <f t="shared" si="18"/>
        <v>3.4047867810322336</v>
      </c>
      <c r="M100" s="12">
        <f t="shared" si="19"/>
        <v>1101.2118586873687</v>
      </c>
      <c r="N100" s="11">
        <f t="shared" si="20"/>
        <v>18.353530978122812</v>
      </c>
      <c r="O100" s="11">
        <f t="shared" si="21"/>
        <v>588.6</v>
      </c>
      <c r="P100" s="18">
        <f t="shared" si="13"/>
        <v>0.32788593669711308</v>
      </c>
    </row>
    <row r="101" spans="6:16" x14ac:dyDescent="0.2">
      <c r="F101" s="10">
        <v>1</v>
      </c>
      <c r="G101" s="11">
        <f t="shared" si="22"/>
        <v>3.1669453977746271</v>
      </c>
      <c r="H101" s="11">
        <f t="shared" si="14"/>
        <v>5.4228801465697956</v>
      </c>
      <c r="I101" s="11">
        <f t="shared" si="15"/>
        <v>3.2216099777099925</v>
      </c>
      <c r="J101" s="11">
        <f t="shared" si="16"/>
        <v>9.2269701619564319</v>
      </c>
      <c r="K101" s="12">
        <f t="shared" si="17"/>
        <v>202.52356882455598</v>
      </c>
      <c r="L101" s="11">
        <f t="shared" si="18"/>
        <v>3.3753928137425997</v>
      </c>
      <c r="M101" s="12">
        <f t="shared" si="19"/>
        <v>1098.2610405911462</v>
      </c>
      <c r="N101" s="11">
        <f t="shared" si="20"/>
        <v>18.304350676519103</v>
      </c>
      <c r="O101" s="11">
        <f t="shared" si="21"/>
        <v>588.6</v>
      </c>
      <c r="P101" s="18">
        <f t="shared" si="13"/>
        <v>0.32535606654383187</v>
      </c>
    </row>
    <row r="102" spans="6:16" x14ac:dyDescent="0.2">
      <c r="F102" s="10">
        <v>1.01</v>
      </c>
      <c r="G102" s="11">
        <f t="shared" si="22"/>
        <v>3.2214948115135713</v>
      </c>
      <c r="H102" s="11">
        <f t="shared" si="14"/>
        <v>5.4549413738944272</v>
      </c>
      <c r="I102" s="11">
        <f t="shared" si="15"/>
        <v>3.1906852014860512</v>
      </c>
      <c r="J102" s="11">
        <f t="shared" si="16"/>
        <v>9.3363963262935528</v>
      </c>
      <c r="K102" s="12">
        <f t="shared" si="17"/>
        <v>200.77750841545662</v>
      </c>
      <c r="L102" s="11">
        <f t="shared" si="18"/>
        <v>3.3462918069242771</v>
      </c>
      <c r="M102" s="12">
        <f t="shared" si="19"/>
        <v>1095.2295376029108</v>
      </c>
      <c r="N102" s="11">
        <f t="shared" si="20"/>
        <v>18.25382562671518</v>
      </c>
      <c r="O102" s="11">
        <f t="shared" si="21"/>
        <v>588.6</v>
      </c>
      <c r="P102" s="18">
        <f t="shared" si="13"/>
        <v>0.32284450911944462</v>
      </c>
    </row>
    <row r="103" spans="6:16" x14ac:dyDescent="0.2">
      <c r="F103" s="10">
        <v>1.02</v>
      </c>
      <c r="G103" s="11">
        <f t="shared" si="22"/>
        <v>3.2763617599146069</v>
      </c>
      <c r="H103" s="11">
        <f t="shared" si="14"/>
        <v>5.4866948401035494</v>
      </c>
      <c r="I103" s="11">
        <f t="shared" si="15"/>
        <v>3.1600572773922928</v>
      </c>
      <c r="J103" s="11">
        <f t="shared" si="16"/>
        <v>9.4454078764259304</v>
      </c>
      <c r="K103" s="12">
        <f t="shared" si="17"/>
        <v>199.0488445199635</v>
      </c>
      <c r="L103" s="11">
        <f t="shared" si="18"/>
        <v>3.3174807419993915</v>
      </c>
      <c r="M103" s="12">
        <f t="shared" si="19"/>
        <v>1092.1202681562575</v>
      </c>
      <c r="N103" s="11">
        <f t="shared" si="20"/>
        <v>18.202004469270957</v>
      </c>
      <c r="O103" s="11">
        <f t="shared" si="21"/>
        <v>588.6</v>
      </c>
      <c r="P103" s="18">
        <f t="shared" si="13"/>
        <v>0.32035123799191845</v>
      </c>
    </row>
    <row r="104" spans="6:16" x14ac:dyDescent="0.2">
      <c r="F104" s="10">
        <v>1.03</v>
      </c>
      <c r="G104" s="11">
        <f t="shared" si="22"/>
        <v>3.3315431949090857</v>
      </c>
      <c r="H104" s="11">
        <f t="shared" si="14"/>
        <v>5.5181434994478895</v>
      </c>
      <c r="I104" s="11">
        <f t="shared" si="15"/>
        <v>3.1297233558951727</v>
      </c>
      <c r="J104" s="11">
        <f t="shared" si="16"/>
        <v>9.5539966448561753</v>
      </c>
      <c r="K104" s="12">
        <f t="shared" si="17"/>
        <v>197.33739799856653</v>
      </c>
      <c r="L104" s="11">
        <f t="shared" si="18"/>
        <v>3.288956633309442</v>
      </c>
      <c r="M104" s="12">
        <f t="shared" si="19"/>
        <v>1088.9360799637509</v>
      </c>
      <c r="N104" s="11">
        <f t="shared" si="20"/>
        <v>18.148934666062512</v>
      </c>
      <c r="O104" s="11">
        <f t="shared" si="21"/>
        <v>588.6</v>
      </c>
      <c r="P104" s="18">
        <f t="shared" si="13"/>
        <v>0.31787622364379281</v>
      </c>
    </row>
    <row r="105" spans="6:16" x14ac:dyDescent="0.2">
      <c r="F105" s="10">
        <v>1.04</v>
      </c>
      <c r="G105" s="11">
        <f t="shared" si="22"/>
        <v>3.3870360976872842</v>
      </c>
      <c r="H105" s="11">
        <f t="shared" si="14"/>
        <v>5.5492902778198294</v>
      </c>
      <c r="I105" s="11">
        <f t="shared" si="15"/>
        <v>3.0996806148142997</v>
      </c>
      <c r="J105" s="11">
        <f t="shared" si="16"/>
        <v>9.6621547745796015</v>
      </c>
      <c r="K105" s="12">
        <f t="shared" si="17"/>
        <v>195.64299166343758</v>
      </c>
      <c r="L105" s="11">
        <f t="shared" si="18"/>
        <v>3.2607165277239596</v>
      </c>
      <c r="M105" s="12">
        <f t="shared" si="19"/>
        <v>1085.6797515615001</v>
      </c>
      <c r="N105" s="11">
        <f t="shared" si="20"/>
        <v>18.094662526025001</v>
      </c>
      <c r="O105" s="11">
        <f t="shared" si="21"/>
        <v>588.6</v>
      </c>
      <c r="P105" s="18">
        <f t="shared" si="13"/>
        <v>0.31541943355919383</v>
      </c>
    </row>
    <row r="106" spans="6:16" x14ac:dyDescent="0.2">
      <c r="F106" s="10">
        <v>1.05</v>
      </c>
      <c r="G106" s="11">
        <f t="shared" si="22"/>
        <v>3.4428374784175402</v>
      </c>
      <c r="H106" s="11">
        <f t="shared" si="14"/>
        <v>5.5801380730256156</v>
      </c>
      <c r="I106" s="11">
        <f t="shared" si="15"/>
        <v>3.0699262590598644</v>
      </c>
      <c r="J106" s="11">
        <f t="shared" si="16"/>
        <v>9.7698747116693259</v>
      </c>
      <c r="K106" s="12">
        <f t="shared" si="17"/>
        <v>193.9654502552612</v>
      </c>
      <c r="L106" s="11">
        <f t="shared" si="18"/>
        <v>3.2327575042543533</v>
      </c>
      <c r="M106" s="12">
        <f t="shared" si="19"/>
        <v>1082.3539938209392</v>
      </c>
      <c r="N106" s="11">
        <f t="shared" si="20"/>
        <v>18.039233230348984</v>
      </c>
      <c r="O106" s="11">
        <f t="shared" si="21"/>
        <v>588.6</v>
      </c>
      <c r="P106" s="18">
        <f t="shared" si="13"/>
        <v>0.31298083230980261</v>
      </c>
    </row>
    <row r="107" spans="6:16" x14ac:dyDescent="0.2">
      <c r="F107" s="10">
        <v>1.06</v>
      </c>
      <c r="G107" s="11">
        <f t="shared" si="22"/>
        <v>3.4989443759680898</v>
      </c>
      <c r="H107" s="11">
        <f t="shared" si="14"/>
        <v>5.610689755054965</v>
      </c>
      <c r="I107" s="11">
        <f t="shared" si="15"/>
        <v>3.0404575203725983</v>
      </c>
      <c r="J107" s="11">
        <f t="shared" si="16"/>
        <v>9.8771491980173405</v>
      </c>
      <c r="K107" s="12">
        <f t="shared" si="17"/>
        <v>192.30460042037325</v>
      </c>
      <c r="L107" s="11">
        <f t="shared" si="18"/>
        <v>3.2050766736728873</v>
      </c>
      <c r="M107" s="12">
        <f t="shared" si="19"/>
        <v>1078.961451428527</v>
      </c>
      <c r="N107" s="11">
        <f t="shared" si="20"/>
        <v>17.982690857142114</v>
      </c>
      <c r="O107" s="11">
        <f t="shared" si="21"/>
        <v>588.6</v>
      </c>
      <c r="P107" s="18">
        <f t="shared" si="13"/>
        <v>0.31056038163974747</v>
      </c>
    </row>
    <row r="108" spans="6:16" x14ac:dyDescent="0.2">
      <c r="F108" s="10">
        <v>1.07</v>
      </c>
      <c r="G108" s="11">
        <f t="shared" si="22"/>
        <v>3.5553538576315704</v>
      </c>
      <c r="H108" s="11">
        <f t="shared" si="14"/>
        <v>5.6409481663480801</v>
      </c>
      <c r="I108" s="11">
        <f t="shared" si="15"/>
        <v>3.011271657066215</v>
      </c>
      <c r="J108" s="11">
        <f t="shared" si="16"/>
        <v>9.9839712642283267</v>
      </c>
      <c r="K108" s="12">
        <f t="shared" si="17"/>
        <v>190.66027068820122</v>
      </c>
      <c r="L108" s="11">
        <f t="shared" si="18"/>
        <v>3.1776711781366869</v>
      </c>
      <c r="M108" s="12">
        <f t="shared" si="19"/>
        <v>1075.5047043340373</v>
      </c>
      <c r="N108" s="11">
        <f t="shared" si="20"/>
        <v>17.925078405567287</v>
      </c>
      <c r="O108" s="11">
        <f t="shared" si="21"/>
        <v>588.6</v>
      </c>
      <c r="P108" s="18">
        <f t="shared" si="13"/>
        <v>0.30815804054939083</v>
      </c>
    </row>
    <row r="109" spans="6:16" x14ac:dyDescent="0.2">
      <c r="F109" s="10">
        <v>1.08</v>
      </c>
      <c r="G109" s="11">
        <f t="shared" si="22"/>
        <v>3.6120630188521714</v>
      </c>
      <c r="H109" s="11">
        <f t="shared" si="14"/>
        <v>5.6709161220601025</v>
      </c>
      <c r="I109" s="11">
        <f t="shared" si="15"/>
        <v>2.9823659537723413</v>
      </c>
      <c r="J109" s="11">
        <f t="shared" si="16"/>
        <v>10.090334222663232</v>
      </c>
      <c r="K109" s="12">
        <f t="shared" si="17"/>
        <v>189.03229144900371</v>
      </c>
      <c r="L109" s="11">
        <f t="shared" si="18"/>
        <v>3.1505381908167283</v>
      </c>
      <c r="M109" s="12">
        <f t="shared" si="19"/>
        <v>1071.9862691681192</v>
      </c>
      <c r="N109" s="11">
        <f t="shared" si="20"/>
        <v>17.866437819468651</v>
      </c>
      <c r="O109" s="11">
        <f t="shared" si="21"/>
        <v>588.6</v>
      </c>
      <c r="P109" s="18">
        <f t="shared" si="13"/>
        <v>0.30577376537798828</v>
      </c>
    </row>
    <row r="110" spans="6:16" x14ac:dyDescent="0.2">
      <c r="F110" s="10">
        <v>1.0900000000000001</v>
      </c>
      <c r="G110" s="11">
        <f t="shared" si="22"/>
        <v>3.6690689829554017</v>
      </c>
      <c r="H110" s="11">
        <f t="shared" si="14"/>
        <v>5.7005964103230236</v>
      </c>
      <c r="I110" s="11">
        <f t="shared" si="15"/>
        <v>2.9537377211878777</v>
      </c>
      <c r="J110" s="11">
        <f t="shared" si="16"/>
        <v>10.196231660629543</v>
      </c>
      <c r="K110" s="12">
        <f t="shared" si="17"/>
        <v>187.4204949319022</v>
      </c>
      <c r="L110" s="11">
        <f t="shared" si="18"/>
        <v>3.1236749155317032</v>
      </c>
      <c r="M110" s="12">
        <f t="shared" si="19"/>
        <v>1068.4086006297662</v>
      </c>
      <c r="N110" s="11">
        <f t="shared" si="20"/>
        <v>17.8068100104961</v>
      </c>
      <c r="O110" s="11">
        <f t="shared" si="21"/>
        <v>588.6</v>
      </c>
      <c r="P110" s="18">
        <f t="shared" si="13"/>
        <v>0.30340750988519227</v>
      </c>
    </row>
    <row r="111" spans="6:16" x14ac:dyDescent="0.2">
      <c r="F111" s="10">
        <v>1.1000000000000001</v>
      </c>
      <c r="G111" s="11">
        <f t="shared" si="22"/>
        <v>3.7263689008804528</v>
      </c>
      <c r="H111" s="11">
        <f t="shared" si="14"/>
        <v>5.7299917925050901</v>
      </c>
      <c r="I111" s="11">
        <f t="shared" si="15"/>
        <v>2.9253842958248</v>
      </c>
      <c r="J111" s="11">
        <f t="shared" si="16"/>
        <v>10.301657433715411</v>
      </c>
      <c r="K111" s="12">
        <f t="shared" si="17"/>
        <v>185.82471518320341</v>
      </c>
      <c r="L111" s="11">
        <f t="shared" si="18"/>
        <v>3.0970785863867234</v>
      </c>
      <c r="M111" s="12">
        <f t="shared" si="19"/>
        <v>1064.7740928443516</v>
      </c>
      <c r="N111" s="11">
        <f t="shared" si="20"/>
        <v>17.746234880739191</v>
      </c>
      <c r="O111" s="11">
        <f t="shared" si="21"/>
        <v>588.6</v>
      </c>
      <c r="P111" s="18">
        <f t="shared" si="13"/>
        <v>0.30105922533138463</v>
      </c>
    </row>
    <row r="112" spans="6:16" x14ac:dyDescent="0.2">
      <c r="F112" s="10">
        <v>1.1100000000000001</v>
      </c>
      <c r="G112" s="11">
        <f t="shared" si="22"/>
        <v>3.78395995091513</v>
      </c>
      <c r="H112" s="11">
        <f t="shared" si="14"/>
        <v>5.7591050034677078</v>
      </c>
      <c r="I112" s="11">
        <f t="shared" si="15"/>
        <v>2.8973030397623512</v>
      </c>
      <c r="J112" s="11">
        <f t="shared" si="16"/>
        <v>10.406605659264649</v>
      </c>
      <c r="K112" s="12">
        <f t="shared" si="17"/>
        <v>184.24478804500572</v>
      </c>
      <c r="L112" s="11">
        <f t="shared" si="18"/>
        <v>3.0707464674167619</v>
      </c>
      <c r="M112" s="12">
        <f t="shared" si="19"/>
        <v>1061.0850806928397</v>
      </c>
      <c r="N112" s="11">
        <f t="shared" si="20"/>
        <v>17.684751344880663</v>
      </c>
      <c r="O112" s="11">
        <f t="shared" si="21"/>
        <v>588.6</v>
      </c>
      <c r="P112" s="18">
        <f t="shared" si="13"/>
        <v>0.29872886055681486</v>
      </c>
    </row>
    <row r="113" spans="6:16" x14ac:dyDescent="0.2">
      <c r="F113" s="10">
        <v>1.1200000000000001</v>
      </c>
      <c r="G113" s="11">
        <f t="shared" si="22"/>
        <v>3.8418393384333291</v>
      </c>
      <c r="H113" s="11">
        <f t="shared" si="14"/>
        <v>5.7879387518198886</v>
      </c>
      <c r="I113" s="11">
        <f t="shared" si="15"/>
        <v>2.8694913404016225</v>
      </c>
      <c r="J113" s="11">
        <f t="shared" si="16"/>
        <v>10.511070709989855</v>
      </c>
      <c r="K113" s="12">
        <f t="shared" si="17"/>
        <v>182.68055113408721</v>
      </c>
      <c r="L113" s="11">
        <f t="shared" si="18"/>
        <v>3.044675852234787</v>
      </c>
      <c r="M113" s="12">
        <f t="shared" si="19"/>
        <v>1057.3438411127981</v>
      </c>
      <c r="N113" s="11">
        <f t="shared" si="20"/>
        <v>17.622397351879968</v>
      </c>
      <c r="O113" s="11">
        <f t="shared" si="21"/>
        <v>588.6</v>
      </c>
      <c r="P113" s="18">
        <f t="shared" si="13"/>
        <v>0.29641636205953126</v>
      </c>
    </row>
    <row r="114" spans="6:16" x14ac:dyDescent="0.2">
      <c r="F114" s="10">
        <v>1.1299999999999999</v>
      </c>
      <c r="G114" s="11">
        <f t="shared" si="22"/>
        <v>3.9000042956350316</v>
      </c>
      <c r="H114" s="11">
        <f t="shared" si="14"/>
        <v>5.8164957201702521</v>
      </c>
      <c r="I114" s="11">
        <f t="shared" si="15"/>
        <v>2.8419466102224793</v>
      </c>
      <c r="J114" s="11">
        <f t="shared" si="16"/>
        <v>10.615047207720863</v>
      </c>
      <c r="K114" s="12">
        <f t="shared" si="17"/>
        <v>181.13184382106962</v>
      </c>
      <c r="L114" s="11">
        <f t="shared" si="18"/>
        <v>3.0188640636844939</v>
      </c>
      <c r="M114" s="12">
        <f t="shared" si="19"/>
        <v>1053.552594371798</v>
      </c>
      <c r="N114" s="11">
        <f t="shared" si="20"/>
        <v>17.559209906196635</v>
      </c>
      <c r="O114" s="11">
        <f t="shared" si="21"/>
        <v>588.6</v>
      </c>
      <c r="P114" s="18">
        <f t="shared" si="13"/>
        <v>0.29412167407208722</v>
      </c>
    </row>
    <row r="115" spans="6:16" x14ac:dyDescent="0.2">
      <c r="F115" s="10">
        <v>1.1399999999999999</v>
      </c>
      <c r="G115" s="11">
        <f t="shared" si="22"/>
        <v>3.9584520812887978</v>
      </c>
      <c r="H115" s="11">
        <f t="shared" si="14"/>
        <v>5.844778565376604</v>
      </c>
      <c r="I115" s="11">
        <f t="shared" si="15"/>
        <v>2.8146662865428298</v>
      </c>
      <c r="J115" s="11">
        <f t="shared" si="16"/>
        <v>10.718530017285797</v>
      </c>
      <c r="K115" s="12">
        <f t="shared" si="17"/>
        <v>179.59850720985557</v>
      </c>
      <c r="L115" s="11">
        <f t="shared" si="18"/>
        <v>2.9933084534975927</v>
      </c>
      <c r="M115" s="12">
        <f t="shared" si="19"/>
        <v>1049.7135053137993</v>
      </c>
      <c r="N115" s="11">
        <f t="shared" si="20"/>
        <v>17.49522508856332</v>
      </c>
      <c r="O115" s="11">
        <f t="shared" si="21"/>
        <v>588.6</v>
      </c>
      <c r="P115" s="18">
        <f t="shared" si="13"/>
        <v>0.29184473863701282</v>
      </c>
    </row>
    <row r="116" spans="6:16" x14ac:dyDescent="0.2">
      <c r="F116" s="10">
        <v>1.1499999999999999</v>
      </c>
      <c r="G116" s="11">
        <f t="shared" si="22"/>
        <v>4.0171799804767288</v>
      </c>
      <c r="H116" s="11">
        <f t="shared" si="14"/>
        <v>5.8727899187931252</v>
      </c>
      <c r="I116" s="11">
        <f t="shared" si="15"/>
        <v>2.7876478312801973</v>
      </c>
      <c r="J116" s="11">
        <f t="shared" si="16"/>
        <v>10.821514240522093</v>
      </c>
      <c r="K116" s="12">
        <f t="shared" si="17"/>
        <v>178.08038411733395</v>
      </c>
      <c r="L116" s="11">
        <f t="shared" si="18"/>
        <v>2.9680064019555656</v>
      </c>
      <c r="M116" s="12">
        <f t="shared" si="19"/>
        <v>1045.8286845790863</v>
      </c>
      <c r="N116" s="11">
        <f t="shared" si="20"/>
        <v>17.430478076318103</v>
      </c>
      <c r="O116" s="11">
        <f t="shared" si="21"/>
        <v>588.6</v>
      </c>
      <c r="P116" s="18">
        <f t="shared" ref="P116:P179" si="23">K116/(SQRT(K116^2+O116^2))</f>
        <v>0.28958549568103897</v>
      </c>
    </row>
    <row r="117" spans="6:16" x14ac:dyDescent="0.2">
      <c r="F117" s="10">
        <v>1.1599999999999999</v>
      </c>
      <c r="G117" s="11">
        <f t="shared" si="22"/>
        <v>4.0761853043418803</v>
      </c>
      <c r="H117" s="11">
        <f t="shared" si="14"/>
        <v>5.9005323865151871</v>
      </c>
      <c r="I117" s="11">
        <f t="shared" si="15"/>
        <v>2.7608887307155867</v>
      </c>
      <c r="J117" s="11">
        <f t="shared" si="16"/>
        <v>10.923995210414894</v>
      </c>
      <c r="K117" s="12">
        <f t="shared" si="17"/>
        <v>176.5773190533501</v>
      </c>
      <c r="L117" s="11">
        <f t="shared" si="18"/>
        <v>2.9429553175558349</v>
      </c>
      <c r="M117" s="12">
        <f t="shared" si="19"/>
        <v>1041.9001897983173</v>
      </c>
      <c r="N117" s="11">
        <f t="shared" si="20"/>
        <v>17.365003163305293</v>
      </c>
      <c r="O117" s="11">
        <f t="shared" si="21"/>
        <v>588.6</v>
      </c>
      <c r="P117" s="18">
        <f t="shared" si="23"/>
        <v>0.28734388308806663</v>
      </c>
    </row>
    <row r="118" spans="6:16" x14ac:dyDescent="0.2">
      <c r="F118" s="10">
        <v>1.17</v>
      </c>
      <c r="G118" s="11">
        <f t="shared" si="22"/>
        <v>4.1354653898380986</v>
      </c>
      <c r="H118" s="11">
        <f t="shared" si="14"/>
        <v>5.9280085496218096</v>
      </c>
      <c r="I118" s="11">
        <f t="shared" si="15"/>
        <v>2.7343864952596144</v>
      </c>
      <c r="J118" s="11">
        <f t="shared" si="16"/>
        <v>11.025968485360169</v>
      </c>
      <c r="K118" s="12">
        <f t="shared" si="17"/>
        <v>175.08915820093705</v>
      </c>
      <c r="L118" s="11">
        <f t="shared" si="18"/>
        <v>2.9181526366822843</v>
      </c>
      <c r="M118" s="12">
        <f t="shared" si="19"/>
        <v>1037.9300267612405</v>
      </c>
      <c r="N118" s="11">
        <f t="shared" si="20"/>
        <v>17.298833779354009</v>
      </c>
      <c r="O118" s="11">
        <f t="shared" si="21"/>
        <v>588.6</v>
      </c>
      <c r="P118" s="18">
        <f t="shared" si="23"/>
        <v>0.28511983677087299</v>
      </c>
    </row>
    <row r="119" spans="6:16" x14ac:dyDescent="0.2">
      <c r="F119" s="10">
        <v>1.18</v>
      </c>
      <c r="G119" s="11">
        <f t="shared" si="22"/>
        <v>4.1950175994822567</v>
      </c>
      <c r="H119" s="11">
        <f t="shared" si="14"/>
        <v>5.9552209644158065</v>
      </c>
      <c r="I119" s="11">
        <f t="shared" si="15"/>
        <v>2.708138659220884</v>
      </c>
      <c r="J119" s="11">
        <f t="shared" si="16"/>
        <v>11.127429843550214</v>
      </c>
      <c r="K119" s="12">
        <f t="shared" si="17"/>
        <v>173.61574939680324</v>
      </c>
      <c r="L119" s="11">
        <f t="shared" si="18"/>
        <v>2.8935958232800538</v>
      </c>
      <c r="M119" s="12">
        <f t="shared" si="19"/>
        <v>1033.9201505606036</v>
      </c>
      <c r="N119" s="11">
        <f t="shared" si="20"/>
        <v>17.232002509343392</v>
      </c>
      <c r="O119" s="11">
        <f t="shared" si="21"/>
        <v>588.6</v>
      </c>
      <c r="P119" s="18">
        <f t="shared" si="23"/>
        <v>0.28291329074154903</v>
      </c>
    </row>
    <row r="120" spans="6:16" x14ac:dyDescent="0.2">
      <c r="F120" s="10">
        <v>1.19</v>
      </c>
      <c r="G120" s="11">
        <f t="shared" si="22"/>
        <v>4.2548393211088724</v>
      </c>
      <c r="H120" s="11">
        <f t="shared" si="14"/>
        <v>5.9821721626616053</v>
      </c>
      <c r="I120" s="11">
        <f t="shared" si="15"/>
        <v>2.6821427805765858</v>
      </c>
      <c r="J120" s="11">
        <f t="shared" si="16"/>
        <v>11.228375277478877</v>
      </c>
      <c r="K120" s="12">
        <f t="shared" si="17"/>
        <v>172.15694211207403</v>
      </c>
      <c r="L120" s="11">
        <f t="shared" si="18"/>
        <v>2.8692823685345674</v>
      </c>
      <c r="M120" s="12">
        <f t="shared" si="19"/>
        <v>1029.8724667117947</v>
      </c>
      <c r="N120" s="11">
        <f t="shared" si="20"/>
        <v>17.164541111863247</v>
      </c>
      <c r="O120" s="11">
        <f t="shared" si="21"/>
        <v>588.6</v>
      </c>
      <c r="P120" s="18">
        <f t="shared" si="23"/>
        <v>0.28072417718066539</v>
      </c>
    </row>
    <row r="121" spans="6:16" x14ac:dyDescent="0.2">
      <c r="F121" s="10">
        <v>1.2</v>
      </c>
      <c r="G121" s="11">
        <f t="shared" si="22"/>
        <v>4.3149279676270806</v>
      </c>
      <c r="H121" s="11">
        <f t="shared" si="14"/>
        <v>6.0088646518208018</v>
      </c>
      <c r="I121" s="11">
        <f t="shared" si="15"/>
        <v>2.6563964407452976</v>
      </c>
      <c r="J121" s="11">
        <f t="shared" si="16"/>
        <v>11.328800988564264</v>
      </c>
      <c r="K121" s="12">
        <f t="shared" si="17"/>
        <v>170.71258743328212</v>
      </c>
      <c r="L121" s="11">
        <f t="shared" si="18"/>
        <v>2.8452097905547022</v>
      </c>
      <c r="M121" s="12">
        <f t="shared" si="19"/>
        <v>1025.788832248717</v>
      </c>
      <c r="N121" s="11">
        <f t="shared" si="20"/>
        <v>17.096480537478616</v>
      </c>
      <c r="O121" s="11">
        <f t="shared" si="21"/>
        <v>588.6</v>
      </c>
      <c r="P121" s="18">
        <f t="shared" si="23"/>
        <v>0.27855242650516199</v>
      </c>
    </row>
    <row r="122" spans="6:16" x14ac:dyDescent="0.2">
      <c r="F122" s="10">
        <v>1.21</v>
      </c>
      <c r="G122" s="11">
        <f t="shared" si="22"/>
        <v>4.3752809767799352</v>
      </c>
      <c r="H122" s="11">
        <f t="shared" si="14"/>
        <v>6.0353009152854495</v>
      </c>
      <c r="I122" s="11">
        <f t="shared" si="15"/>
        <v>2.6308972443619676</v>
      </c>
      <c r="J122" s="11">
        <f t="shared" si="16"/>
        <v>11.428703381886516</v>
      </c>
      <c r="K122" s="12">
        <f t="shared" si="17"/>
        <v>169.28253804360457</v>
      </c>
      <c r="L122" s="11">
        <f t="shared" si="18"/>
        <v>2.8213756340600762</v>
      </c>
      <c r="M122" s="12">
        <f t="shared" si="19"/>
        <v>1021.6710567964107</v>
      </c>
      <c r="N122" s="11">
        <f t="shared" si="20"/>
        <v>17.027850946606844</v>
      </c>
      <c r="O122" s="11">
        <f t="shared" si="21"/>
        <v>588.6</v>
      </c>
      <c r="P122" s="18">
        <f t="shared" si="23"/>
        <v>0.27639796743496314</v>
      </c>
    </row>
    <row r="123" spans="6:16" x14ac:dyDescent="0.2">
      <c r="F123" s="10">
        <v>1.22</v>
      </c>
      <c r="G123" s="11">
        <f t="shared" si="22"/>
        <v>4.4358958109060262</v>
      </c>
      <c r="H123" s="11">
        <f t="shared" si="14"/>
        <v>6.0614834126090997</v>
      </c>
      <c r="I123" s="11">
        <f t="shared" si="15"/>
        <v>2.6056428190550562</v>
      </c>
      <c r="J123" s="11">
        <f t="shared" si="16"/>
        <v>11.528079061038238</v>
      </c>
      <c r="K123" s="12">
        <f t="shared" si="17"/>
        <v>167.8666482043416</v>
      </c>
      <c r="L123" s="11">
        <f t="shared" si="18"/>
        <v>2.7977774700723601</v>
      </c>
      <c r="M123" s="12">
        <f t="shared" si="19"/>
        <v>1017.5209036209037</v>
      </c>
      <c r="N123" s="11">
        <f t="shared" si="20"/>
        <v>16.958681727015062</v>
      </c>
      <c r="O123" s="11">
        <f t="shared" si="21"/>
        <v>588.6</v>
      </c>
      <c r="P123" s="18">
        <f t="shared" si="23"/>
        <v>0.27426072705831495</v>
      </c>
    </row>
    <row r="124" spans="6:16" x14ac:dyDescent="0.2">
      <c r="F124" s="10">
        <v>1.23</v>
      </c>
      <c r="G124" s="11">
        <f t="shared" si="22"/>
        <v>4.4967699567033828</v>
      </c>
      <c r="H124" s="11">
        <f t="shared" si="14"/>
        <v>6.0874145797356372</v>
      </c>
      <c r="I124" s="11">
        <f t="shared" si="15"/>
        <v>2.5806308152258173</v>
      </c>
      <c r="J124" s="11">
        <f t="shared" si="16"/>
        <v>11.62692482308548</v>
      </c>
      <c r="K124" s="12">
        <f t="shared" si="17"/>
        <v>166.46477373663453</v>
      </c>
      <c r="L124" s="11">
        <f t="shared" si="18"/>
        <v>2.7744128956105754</v>
      </c>
      <c r="M124" s="12">
        <f t="shared" si="19"/>
        <v>1013.340090656783</v>
      </c>
      <c r="N124" s="11">
        <f t="shared" si="20"/>
        <v>16.889001510946382</v>
      </c>
      <c r="O124" s="11">
        <f t="shared" si="21"/>
        <v>588.6</v>
      </c>
      <c r="P124" s="18">
        <f t="shared" si="23"/>
        <v>0.2721406308958495</v>
      </c>
    </row>
    <row r="125" spans="6:16" x14ac:dyDescent="0.2">
      <c r="F125" s="10">
        <v>1.24</v>
      </c>
      <c r="G125" s="11">
        <f t="shared" si="22"/>
        <v>4.5579009249956419</v>
      </c>
      <c r="H125" s="11">
        <f t="shared" si="14"/>
        <v>6.1130968292259107</v>
      </c>
      <c r="I125" s="11">
        <f t="shared" si="15"/>
        <v>2.555858905829699</v>
      </c>
      <c r="J125" s="11">
        <f t="shared" si="16"/>
        <v>11.72523765363692</v>
      </c>
      <c r="K125" s="12">
        <f t="shared" si="17"/>
        <v>165.07677200341885</v>
      </c>
      <c r="L125" s="11">
        <f t="shared" si="18"/>
        <v>2.7512795333903144</v>
      </c>
      <c r="M125" s="12">
        <f t="shared" si="19"/>
        <v>1009.1302915129484</v>
      </c>
      <c r="N125" s="11">
        <f t="shared" si="20"/>
        <v>16.818838191882474</v>
      </c>
      <c r="O125" s="11">
        <f t="shared" si="21"/>
        <v>588.6</v>
      </c>
      <c r="P125" s="18">
        <f t="shared" si="23"/>
        <v>0.27003760296337631</v>
      </c>
    </row>
    <row r="126" spans="6:16" x14ac:dyDescent="0.2">
      <c r="F126" s="10">
        <v>1.25</v>
      </c>
      <c r="G126" s="11">
        <f t="shared" si="22"/>
        <v>4.6192862505004637</v>
      </c>
      <c r="H126" s="11">
        <f t="shared" si="14"/>
        <v>6.1385325504821937</v>
      </c>
      <c r="I126" s="11">
        <f t="shared" si="15"/>
        <v>2.5313247861598391</v>
      </c>
      <c r="J126" s="11">
        <f t="shared" si="16"/>
        <v>11.823014722019117</v>
      </c>
      <c r="K126" s="12">
        <f t="shared" si="17"/>
        <v>163.70250189160944</v>
      </c>
      <c r="L126" s="11">
        <f t="shared" si="18"/>
        <v>2.728375031526824</v>
      </c>
      <c r="M126" s="12">
        <f t="shared" si="19"/>
        <v>1004.8931364570175</v>
      </c>
      <c r="N126" s="11">
        <f t="shared" si="20"/>
        <v>16.748218940950292</v>
      </c>
      <c r="O126" s="11">
        <f t="shared" si="21"/>
        <v>588.6</v>
      </c>
      <c r="P126" s="18">
        <f t="shared" si="23"/>
        <v>0.26795156583340596</v>
      </c>
    </row>
    <row r="127" spans="6:16" x14ac:dyDescent="0.2">
      <c r="F127" s="10">
        <v>1.26</v>
      </c>
      <c r="G127" s="11">
        <f t="shared" si="22"/>
        <v>4.6809234916001685</v>
      </c>
      <c r="H127" s="11">
        <f t="shared" si="14"/>
        <v>6.1637241099704818</v>
      </c>
      <c r="I127" s="11">
        <f t="shared" si="15"/>
        <v>2.5070261736326476</v>
      </c>
      <c r="J127" s="11">
        <f t="shared" si="16"/>
        <v>11.920253376555642</v>
      </c>
      <c r="K127" s="12">
        <f t="shared" si="17"/>
        <v>162.34182379451451</v>
      </c>
      <c r="L127" s="11">
        <f t="shared" si="18"/>
        <v>2.7056970632419084</v>
      </c>
      <c r="M127" s="12">
        <f t="shared" si="19"/>
        <v>1000.6302133788288</v>
      </c>
      <c r="N127" s="11">
        <f t="shared" si="20"/>
        <v>16.677170222980479</v>
      </c>
      <c r="O127" s="11">
        <f t="shared" si="21"/>
        <v>588.6</v>
      </c>
      <c r="P127" s="18">
        <f t="shared" si="23"/>
        <v>0.26588244069541056</v>
      </c>
    </row>
    <row r="128" spans="6:16" x14ac:dyDescent="0.2">
      <c r="F128" s="10">
        <v>1.27</v>
      </c>
      <c r="G128" s="11">
        <f t="shared" si="22"/>
        <v>4.7428102301145749</v>
      </c>
      <c r="H128" s="11">
        <f t="shared" si="14"/>
        <v>6.1886738514406678</v>
      </c>
      <c r="I128" s="11">
        <f t="shared" si="15"/>
        <v>2.4829608075754375</v>
      </c>
      <c r="J128" s="11">
        <f t="shared" si="16"/>
        <v>12.016951139948102</v>
      </c>
      <c r="K128" s="12">
        <f t="shared" si="17"/>
        <v>160.99459959447435</v>
      </c>
      <c r="L128" s="11">
        <f t="shared" si="18"/>
        <v>2.6832433265745723</v>
      </c>
      <c r="M128" s="12">
        <f t="shared" si="19"/>
        <v>996.34306873348373</v>
      </c>
      <c r="N128" s="11">
        <f t="shared" si="20"/>
        <v>16.605717812224729</v>
      </c>
      <c r="O128" s="11">
        <f t="shared" si="21"/>
        <v>588.6</v>
      </c>
      <c r="P128" s="18">
        <f t="shared" si="23"/>
        <v>0.26383014741482647</v>
      </c>
    </row>
    <row r="129" spans="6:16" x14ac:dyDescent="0.2">
      <c r="F129" s="10">
        <v>1.28</v>
      </c>
      <c r="G129" s="11">
        <f t="shared" si="22"/>
        <v>4.8049440710760205</v>
      </c>
      <c r="H129" s="11">
        <f t="shared" si="14"/>
        <v>6.2133840961445967</v>
      </c>
      <c r="I129" s="11">
        <f t="shared" si="15"/>
        <v>2.4591264490160971</v>
      </c>
      <c r="J129" s="11">
        <f t="shared" si="16"/>
        <v>12.113105704756858</v>
      </c>
      <c r="K129" s="12">
        <f t="shared" si="17"/>
        <v>159.66069264572269</v>
      </c>
      <c r="L129" s="11">
        <f t="shared" si="18"/>
        <v>2.6610115440953783</v>
      </c>
      <c r="M129" s="12">
        <f t="shared" si="19"/>
        <v>992.03320846436395</v>
      </c>
      <c r="N129" s="11">
        <f t="shared" si="20"/>
        <v>16.5338868077394</v>
      </c>
      <c r="O129" s="11">
        <f t="shared" si="21"/>
        <v>588.6</v>
      </c>
      <c r="P129" s="18">
        <f t="shared" si="23"/>
        <v>0.26179460459080667</v>
      </c>
    </row>
    <row r="130" spans="6:16" x14ac:dyDescent="0.2">
      <c r="F130" s="10">
        <v>1.29</v>
      </c>
      <c r="G130" s="11">
        <f t="shared" si="22"/>
        <v>4.867322642506541</v>
      </c>
      <c r="H130" s="11">
        <f t="shared" ref="H130:H193" si="24">$A$3*(1-EXP(-F130/$A$5))</f>
        <v>6.2378571430520191</v>
      </c>
      <c r="I130" s="11">
        <f t="shared" si="15"/>
        <v>2.435520880474789</v>
      </c>
      <c r="J130" s="11">
        <f t="shared" si="16"/>
        <v>12.208714928979502</v>
      </c>
      <c r="K130" s="12">
        <f t="shared" si="17"/>
        <v>158.33996775746684</v>
      </c>
      <c r="L130" s="11">
        <f t="shared" si="18"/>
        <v>2.6389994626244473</v>
      </c>
      <c r="M130" s="12">
        <f t="shared" si="19"/>
        <v>987.70209890654087</v>
      </c>
      <c r="N130" s="11">
        <f t="shared" si="20"/>
        <v>16.46170164844235</v>
      </c>
      <c r="O130" s="11">
        <f t="shared" si="21"/>
        <v>588.6</v>
      </c>
      <c r="P130" s="18">
        <f t="shared" si="23"/>
        <v>0.25977572961273071</v>
      </c>
    </row>
    <row r="131" spans="6:16" x14ac:dyDescent="0.2">
      <c r="F131" s="10">
        <v>1.3</v>
      </c>
      <c r="G131" s="11">
        <f t="shared" si="22"/>
        <v>4.9299435951971864</v>
      </c>
      <c r="H131" s="11">
        <f t="shared" si="24"/>
        <v>6.2620952690644964</v>
      </c>
      <c r="I131" s="11">
        <f t="shared" ref="I131:I194" si="25">($A$3/$A$5)*EXP(-F131/$A$5)</f>
        <v>2.412141905757633</v>
      </c>
      <c r="J131" s="11">
        <f t="shared" ref="J131:J194" si="26">(0.5*(1.293*($A$13/760*273/(273+$A$11)))*((0.2025*$A$7^0.725*$A$9^0.425)*0.266)*0.9)*H131^2</f>
        <v>12.303776831725152</v>
      </c>
      <c r="K131" s="12">
        <f t="shared" ref="K131:K194" si="27">J131+$A$9*I131</f>
        <v>157.03229117718311</v>
      </c>
      <c r="L131" s="11">
        <f t="shared" ref="L131:L194" si="28">K131/$A$9</f>
        <v>2.6172048529530518</v>
      </c>
      <c r="M131" s="12">
        <f t="shared" ref="M131:M194" si="29">K131*H131</f>
        <v>983.3511676709968</v>
      </c>
      <c r="N131" s="11">
        <f t="shared" ref="N131:N194" si="30">L131*H131</f>
        <v>16.389186127849946</v>
      </c>
      <c r="O131" s="11">
        <f t="shared" ref="O131:O194" si="31">$A$9*9.81</f>
        <v>588.6</v>
      </c>
      <c r="P131" s="18">
        <f t="shared" si="23"/>
        <v>0.2577734387154792</v>
      </c>
    </row>
    <row r="132" spans="6:16" x14ac:dyDescent="0.2">
      <c r="F132" s="10">
        <v>1.31</v>
      </c>
      <c r="G132" s="11">
        <f t="shared" ref="G132:G195" si="32">G131+H132*0.01</f>
        <v>4.9928046024894588</v>
      </c>
      <c r="H132" s="11">
        <f t="shared" si="24"/>
        <v>6.2861007292272237</v>
      </c>
      <c r="I132" s="11">
        <f t="shared" si="25"/>
        <v>2.3889873497523872</v>
      </c>
      <c r="J132" s="11">
        <f t="shared" si="26"/>
        <v>12.398289588982495</v>
      </c>
      <c r="K132" s="12">
        <f t="shared" si="27"/>
        <v>155.73753057412574</v>
      </c>
      <c r="L132" s="11">
        <f t="shared" si="28"/>
        <v>2.5956255095687624</v>
      </c>
      <c r="M132" s="12">
        <f t="shared" si="29"/>
        <v>978.98180451005885</v>
      </c>
      <c r="N132" s="11">
        <f t="shared" si="30"/>
        <v>16.31636340850098</v>
      </c>
      <c r="O132" s="11">
        <f t="shared" si="31"/>
        <v>588.6</v>
      </c>
      <c r="P132" s="18">
        <f t="shared" si="23"/>
        <v>0.25578764703348505</v>
      </c>
    </row>
    <row r="133" spans="6:16" x14ac:dyDescent="0.2">
      <c r="F133" s="10">
        <v>1.32</v>
      </c>
      <c r="G133" s="11">
        <f t="shared" si="32"/>
        <v>5.0559033600588474</v>
      </c>
      <c r="H133" s="11">
        <f t="shared" si="24"/>
        <v>6.3098757569388431</v>
      </c>
      <c r="I133" s="11">
        <f t="shared" si="25"/>
        <v>2.3660550582260758</v>
      </c>
      <c r="J133" s="11">
        <f t="shared" si="26"/>
        <v>12.492251529479855</v>
      </c>
      <c r="K133" s="12">
        <f t="shared" si="27"/>
        <v>154.45555502304441</v>
      </c>
      <c r="L133" s="11">
        <f t="shared" si="28"/>
        <v>2.5742592503840735</v>
      </c>
      <c r="M133" s="12">
        <f t="shared" si="29"/>
        <v>974.59536216444144</v>
      </c>
      <c r="N133" s="11">
        <f t="shared" si="30"/>
        <v>16.243256036074026</v>
      </c>
      <c r="O133" s="11">
        <f t="shared" si="31"/>
        <v>588.6</v>
      </c>
      <c r="P133" s="18">
        <f t="shared" si="23"/>
        <v>0.25381826865356821</v>
      </c>
    </row>
    <row r="134" spans="6:16" x14ac:dyDescent="0.2">
      <c r="F134" s="10">
        <v>1.33</v>
      </c>
      <c r="G134" s="11">
        <f t="shared" si="32"/>
        <v>5.1192375857004393</v>
      </c>
      <c r="H134" s="11">
        <f t="shared" si="24"/>
        <v>6.3334225641592203</v>
      </c>
      <c r="I134" s="11">
        <f t="shared" si="25"/>
        <v>2.3433428976245687</v>
      </c>
      <c r="J134" s="11">
        <f t="shared" si="26"/>
        <v>12.585661130635213</v>
      </c>
      <c r="K134" s="12">
        <f t="shared" si="27"/>
        <v>153.18623498810933</v>
      </c>
      <c r="L134" s="11">
        <f t="shared" si="28"/>
        <v>2.5531039164684888</v>
      </c>
      <c r="M134" s="12">
        <f t="shared" si="29"/>
        <v>970.19315719228825</v>
      </c>
      <c r="N134" s="11">
        <f t="shared" si="30"/>
        <v>16.169885953204805</v>
      </c>
      <c r="O134" s="11">
        <f t="shared" si="31"/>
        <v>588.6</v>
      </c>
      <c r="P134" s="18">
        <f t="shared" si="23"/>
        <v>0.25186521666656786</v>
      </c>
    </row>
    <row r="135" spans="6:16" x14ac:dyDescent="0.2">
      <c r="F135" s="10">
        <v>1.34</v>
      </c>
      <c r="G135" s="11">
        <f t="shared" si="32"/>
        <v>5.182805019116592</v>
      </c>
      <c r="H135" s="11">
        <f t="shared" si="24"/>
        <v>6.3567433416152506</v>
      </c>
      <c r="I135" s="11">
        <f t="shared" si="25"/>
        <v>2.3208487548740822</v>
      </c>
      <c r="J135" s="11">
        <f t="shared" si="26"/>
        <v>12.678517014594592</v>
      </c>
      <c r="K135" s="12">
        <f t="shared" si="27"/>
        <v>151.92944230703952</v>
      </c>
      <c r="L135" s="11">
        <f t="shared" si="28"/>
        <v>2.5321573717839923</v>
      </c>
      <c r="M135" s="12">
        <f t="shared" si="29"/>
        <v>965.77647078059181</v>
      </c>
      <c r="N135" s="11">
        <f t="shared" si="30"/>
        <v>16.096274513009867</v>
      </c>
      <c r="O135" s="11">
        <f t="shared" si="31"/>
        <v>588.6</v>
      </c>
      <c r="P135" s="18">
        <f t="shared" si="23"/>
        <v>0.24992840321778151</v>
      </c>
    </row>
    <row r="136" spans="6:16" x14ac:dyDescent="0.2">
      <c r="F136" s="10">
        <v>1.35</v>
      </c>
      <c r="G136" s="11">
        <f t="shared" si="32"/>
        <v>5.2466034217066388</v>
      </c>
      <c r="H136" s="11">
        <f t="shared" si="24"/>
        <v>6.3798402590046734</v>
      </c>
      <c r="I136" s="11">
        <f t="shared" si="25"/>
        <v>2.298570537184581</v>
      </c>
      <c r="J136" s="11">
        <f t="shared" si="26"/>
        <v>12.770817944356805</v>
      </c>
      <c r="K136" s="12">
        <f t="shared" si="27"/>
        <v>150.68505017543166</v>
      </c>
      <c r="L136" s="11">
        <f t="shared" si="28"/>
        <v>2.511417502923861</v>
      </c>
      <c r="M136" s="12">
        <f t="shared" si="29"/>
        <v>961.34654953935808</v>
      </c>
      <c r="N136" s="11">
        <f t="shared" si="30"/>
        <v>16.022442492322636</v>
      </c>
      <c r="O136" s="11">
        <f t="shared" si="31"/>
        <v>588.6</v>
      </c>
      <c r="P136" s="18">
        <f t="shared" si="23"/>
        <v>0.24800773955622268</v>
      </c>
    </row>
    <row r="137" spans="6:16" x14ac:dyDescent="0.2">
      <c r="F137" s="10">
        <v>1.36</v>
      </c>
      <c r="G137" s="11">
        <f t="shared" si="32"/>
        <v>5.3106305763586183</v>
      </c>
      <c r="H137" s="11">
        <f t="shared" si="24"/>
        <v>6.4027154651979323</v>
      </c>
      <c r="I137" s="11">
        <f t="shared" si="25"/>
        <v>2.2765061718550741</v>
      </c>
      <c r="J137" s="11">
        <f t="shared" si="26"/>
        <v>12.86256281998293</v>
      </c>
      <c r="K137" s="12">
        <f t="shared" si="27"/>
        <v>149.45293313128738</v>
      </c>
      <c r="L137" s="11">
        <f t="shared" si="28"/>
        <v>2.4908822188547899</v>
      </c>
      <c r="M137" s="12">
        <f t="shared" si="29"/>
        <v>956.90460627888615</v>
      </c>
      <c r="N137" s="11">
        <f t="shared" si="30"/>
        <v>15.948410104648104</v>
      </c>
      <c r="O137" s="11">
        <f t="shared" si="31"/>
        <v>588.6</v>
      </c>
      <c r="P137" s="18">
        <f t="shared" si="23"/>
        <v>0.24610313608271212</v>
      </c>
    </row>
    <row r="138" spans="6:16" x14ac:dyDescent="0.2">
      <c r="F138" s="10">
        <v>1.37</v>
      </c>
      <c r="G138" s="11">
        <f t="shared" si="32"/>
        <v>5.3748842872429989</v>
      </c>
      <c r="H138" s="11">
        <f t="shared" si="24"/>
        <v>6.4253710884381023</v>
      </c>
      <c r="I138" s="11">
        <f t="shared" si="25"/>
        <v>2.2546536060807774</v>
      </c>
      <c r="J138" s="11">
        <f t="shared" si="26"/>
        <v>12.953750674888756</v>
      </c>
      <c r="K138" s="12">
        <f t="shared" si="27"/>
        <v>148.2329670397354</v>
      </c>
      <c r="L138" s="11">
        <f t="shared" si="28"/>
        <v>2.4705494506622565</v>
      </c>
      <c r="M138" s="12">
        <f t="shared" si="29"/>
        <v>952.45182077051402</v>
      </c>
      <c r="N138" s="11">
        <f t="shared" si="30"/>
        <v>15.874197012841899</v>
      </c>
      <c r="O138" s="11">
        <f t="shared" si="31"/>
        <v>588.6</v>
      </c>
      <c r="P138" s="18">
        <f t="shared" si="23"/>
        <v>0.24421450239681319</v>
      </c>
    </row>
    <row r="139" spans="6:16" x14ac:dyDescent="0.2">
      <c r="F139" s="10">
        <v>1.38</v>
      </c>
      <c r="G139" s="11">
        <f t="shared" si="32"/>
        <v>5.4393623796083883</v>
      </c>
      <c r="H139" s="11">
        <f t="shared" si="24"/>
        <v>6.4478092365388973</v>
      </c>
      <c r="I139" s="11">
        <f t="shared" si="25"/>
        <v>2.2330108067621244</v>
      </c>
      <c r="J139" s="11">
        <f t="shared" si="26"/>
        <v>13.044380672218544</v>
      </c>
      <c r="K139" s="12">
        <f t="shared" si="27"/>
        <v>147.02502907794602</v>
      </c>
      <c r="L139" s="11">
        <f t="shared" si="28"/>
        <v>2.4504171512991002</v>
      </c>
      <c r="M139" s="12">
        <f t="shared" si="29"/>
        <v>947.98934049118031</v>
      </c>
      <c r="N139" s="11">
        <f t="shared" si="30"/>
        <v>15.79982234151967</v>
      </c>
      <c r="O139" s="11">
        <f t="shared" si="31"/>
        <v>588.6</v>
      </c>
      <c r="P139" s="18">
        <f t="shared" si="23"/>
        <v>0.24234174734262601</v>
      </c>
    </row>
    <row r="140" spans="6:16" x14ac:dyDescent="0.2">
      <c r="F140" s="10">
        <v>1.39</v>
      </c>
      <c r="G140" s="11">
        <f t="shared" si="32"/>
        <v>5.5040626995791957</v>
      </c>
      <c r="H140" s="11">
        <f t="shared" si="24"/>
        <v>6.4700319970807714</v>
      </c>
      <c r="I140" s="11">
        <f t="shared" si="25"/>
        <v>2.2115757603156116</v>
      </c>
      <c r="J140" s="11">
        <f t="shared" si="26"/>
        <v>13.134452101298375</v>
      </c>
      <c r="K140" s="12">
        <f t="shared" si="27"/>
        <v>145.82899772023507</v>
      </c>
      <c r="L140" s="11">
        <f t="shared" si="28"/>
        <v>2.4304832953372513</v>
      </c>
      <c r="M140" s="12">
        <f t="shared" si="29"/>
        <v>943.51828135213975</v>
      </c>
      <c r="N140" s="11">
        <f t="shared" si="30"/>
        <v>15.72530468920233</v>
      </c>
      <c r="O140" s="11">
        <f t="shared" si="31"/>
        <v>588.6</v>
      </c>
      <c r="P140" s="18">
        <f t="shared" si="23"/>
        <v>0.24048477905345422</v>
      </c>
    </row>
    <row r="141" spans="6:16" x14ac:dyDescent="0.2">
      <c r="F141" s="10">
        <v>1.4</v>
      </c>
      <c r="G141" s="11">
        <f t="shared" si="32"/>
        <v>5.5689831139552473</v>
      </c>
      <c r="H141" s="11">
        <f t="shared" si="24"/>
        <v>6.492041437605141</v>
      </c>
      <c r="I141" s="11">
        <f t="shared" si="25"/>
        <v>2.1903464724864663</v>
      </c>
      <c r="J141" s="11">
        <f t="shared" si="26"/>
        <v>13.223964374167533</v>
      </c>
      <c r="K141" s="12">
        <f t="shared" si="27"/>
        <v>144.64475272335551</v>
      </c>
      <c r="L141" s="11">
        <f t="shared" si="28"/>
        <v>2.4107458787225919</v>
      </c>
      <c r="M141" s="12">
        <f t="shared" si="29"/>
        <v>939.03972841217308</v>
      </c>
      <c r="N141" s="11">
        <f t="shared" si="30"/>
        <v>15.650662140202884</v>
      </c>
      <c r="O141" s="11">
        <f t="shared" si="31"/>
        <v>588.6</v>
      </c>
      <c r="P141" s="18">
        <f t="shared" si="23"/>
        <v>0.23864350499535922</v>
      </c>
    </row>
    <row r="142" spans="6:16" x14ac:dyDescent="0.2">
      <c r="F142" s="10">
        <v>1.41</v>
      </c>
      <c r="G142" s="11">
        <f t="shared" si="32"/>
        <v>5.6341215100133146</v>
      </c>
      <c r="H142" s="11">
        <f t="shared" si="24"/>
        <v>6.5138396058067469</v>
      </c>
      <c r="I142" s="11">
        <f t="shared" si="25"/>
        <v>2.1693209681630994</v>
      </c>
      <c r="J142" s="11">
        <f t="shared" si="26"/>
        <v>13.312917022186342</v>
      </c>
      <c r="K142" s="12">
        <f t="shared" si="27"/>
        <v>143.47217511197232</v>
      </c>
      <c r="L142" s="11">
        <f t="shared" si="28"/>
        <v>2.3912029185328718</v>
      </c>
      <c r="M142" s="12">
        <f t="shared" si="29"/>
        <v>934.55473657560628</v>
      </c>
      <c r="N142" s="11">
        <f t="shared" si="30"/>
        <v>15.575912276260105</v>
      </c>
      <c r="O142" s="11">
        <f t="shared" si="31"/>
        <v>588.6</v>
      </c>
      <c r="P142" s="18">
        <f t="shared" si="23"/>
        <v>0.23681783200961498</v>
      </c>
    </row>
    <row r="143" spans="6:16" x14ac:dyDescent="0.2">
      <c r="F143" s="10">
        <v>1.42</v>
      </c>
      <c r="G143" s="11">
        <f t="shared" si="32"/>
        <v>5.6994757953105566</v>
      </c>
      <c r="H143" s="11">
        <f t="shared" si="24"/>
        <v>6.5354285297241619</v>
      </c>
      <c r="I143" s="11">
        <f t="shared" si="25"/>
        <v>2.1484972911933529</v>
      </c>
      <c r="J143" s="11">
        <f t="shared" si="26"/>
        <v>13.401309692718826</v>
      </c>
      <c r="K143" s="12">
        <f t="shared" si="27"/>
        <v>142.31114716432</v>
      </c>
      <c r="L143" s="11">
        <f t="shared" si="28"/>
        <v>2.3718524527386666</v>
      </c>
      <c r="M143" s="12">
        <f t="shared" si="29"/>
        <v>930.06433127547075</v>
      </c>
      <c r="N143" s="11">
        <f t="shared" si="30"/>
        <v>15.50107218792451</v>
      </c>
      <c r="O143" s="11">
        <f t="shared" si="31"/>
        <v>588.6</v>
      </c>
      <c r="P143" s="18">
        <f t="shared" si="23"/>
        <v>0.23500766635408071</v>
      </c>
    </row>
    <row r="144" spans="6:16" x14ac:dyDescent="0.2">
      <c r="F144" s="10">
        <v>1.43</v>
      </c>
      <c r="G144" s="11">
        <f t="shared" si="32"/>
        <v>5.765043897489841</v>
      </c>
      <c r="H144" s="11">
        <f t="shared" si="24"/>
        <v>6.5568102179284766</v>
      </c>
      <c r="I144" s="11">
        <f t="shared" si="25"/>
        <v>2.1278735042024999</v>
      </c>
      <c r="J144" s="11">
        <f t="shared" si="26"/>
        <v>13.489142145888749</v>
      </c>
      <c r="K144" s="12">
        <f t="shared" si="27"/>
        <v>141.16155239803874</v>
      </c>
      <c r="L144" s="11">
        <f t="shared" si="28"/>
        <v>2.3526925399673124</v>
      </c>
      <c r="M144" s="12">
        <f t="shared" si="29"/>
        <v>925.56950914210643</v>
      </c>
      <c r="N144" s="11">
        <f t="shared" si="30"/>
        <v>15.426158485701775</v>
      </c>
      <c r="O144" s="11">
        <f t="shared" si="31"/>
        <v>588.6</v>
      </c>
      <c r="P144" s="18">
        <f t="shared" si="23"/>
        <v>0.23321291374350464</v>
      </c>
    </row>
    <row r="145" spans="6:16" x14ac:dyDescent="0.2">
      <c r="F145" s="10">
        <v>1.44</v>
      </c>
      <c r="G145" s="11">
        <f t="shared" si="32"/>
        <v>5.8308237640869427</v>
      </c>
      <c r="H145" s="11">
        <f t="shared" si="24"/>
        <v>6.5779866597101702</v>
      </c>
      <c r="I145" s="11">
        <f t="shared" si="25"/>
        <v>2.1074476884130005</v>
      </c>
      <c r="J145" s="11">
        <f t="shared" si="26"/>
        <v>13.576414251407471</v>
      </c>
      <c r="K145" s="12">
        <f t="shared" si="27"/>
        <v>140.02327555618751</v>
      </c>
      <c r="L145" s="11">
        <f t="shared" si="28"/>
        <v>2.333721259269792</v>
      </c>
      <c r="M145" s="12">
        <f t="shared" si="29"/>
        <v>921.0712386575226</v>
      </c>
      <c r="N145" s="11">
        <f t="shared" si="30"/>
        <v>15.351187310958711</v>
      </c>
      <c r="O145" s="11">
        <f t="shared" si="31"/>
        <v>588.6</v>
      </c>
      <c r="P145" s="18">
        <f t="shared" si="23"/>
        <v>0.23143347938877587</v>
      </c>
    </row>
    <row r="146" spans="6:16" x14ac:dyDescent="0.2">
      <c r="F146" s="10">
        <v>1.45</v>
      </c>
      <c r="G146" s="11">
        <f t="shared" si="32"/>
        <v>5.8968133623395849</v>
      </c>
      <c r="H146" s="11">
        <f t="shared" si="24"/>
        <v>6.5989598252641848</v>
      </c>
      <c r="I146" s="11">
        <f t="shared" si="25"/>
        <v>2.0872179434659852</v>
      </c>
      <c r="J146" s="11">
        <f t="shared" si="26"/>
        <v>13.663125985472179</v>
      </c>
      <c r="K146" s="12">
        <f t="shared" si="27"/>
        <v>138.8962025934313</v>
      </c>
      <c r="L146" s="11">
        <f t="shared" si="28"/>
        <v>2.3149367098905218</v>
      </c>
      <c r="M146" s="12">
        <f t="shared" si="29"/>
        <v>916.57046079580823</v>
      </c>
      <c r="N146" s="11">
        <f t="shared" si="30"/>
        <v>15.276174346596804</v>
      </c>
      <c r="O146" s="11">
        <f t="shared" si="31"/>
        <v>588.6</v>
      </c>
      <c r="P146" s="18">
        <f t="shared" si="23"/>
        <v>0.22966926803513915</v>
      </c>
    </row>
    <row r="147" spans="6:16" x14ac:dyDescent="0.2">
      <c r="F147" s="10">
        <v>1.46</v>
      </c>
      <c r="G147" s="11">
        <f t="shared" si="32"/>
        <v>5.9630106789983168</v>
      </c>
      <c r="H147" s="11">
        <f t="shared" si="24"/>
        <v>6.6197316658732337</v>
      </c>
      <c r="I147" s="11">
        <f t="shared" si="25"/>
        <v>2.0671823872444457</v>
      </c>
      <c r="J147" s="11">
        <f t="shared" si="26"/>
        <v>13.749277427733091</v>
      </c>
      <c r="K147" s="12">
        <f t="shared" si="27"/>
        <v>137.78022066239981</v>
      </c>
      <c r="L147" s="11">
        <f t="shared" si="28"/>
        <v>2.2963370110399968</v>
      </c>
      <c r="M147" s="12">
        <f t="shared" si="29"/>
        <v>912.06808964988966</v>
      </c>
      <c r="N147" s="11">
        <f t="shared" si="30"/>
        <v>15.20113482749816</v>
      </c>
      <c r="O147" s="11">
        <f t="shared" si="31"/>
        <v>588.6</v>
      </c>
      <c r="P147" s="18">
        <f t="shared" si="23"/>
        <v>0.22792018399938879</v>
      </c>
    </row>
    <row r="148" spans="6:16" x14ac:dyDescent="0.2">
      <c r="F148" s="10">
        <v>1.47</v>
      </c>
      <c r="G148" s="11">
        <f t="shared" si="32"/>
        <v>6.0294137201392104</v>
      </c>
      <c r="H148" s="11">
        <f t="shared" si="24"/>
        <v>6.6403041140893366</v>
      </c>
      <c r="I148" s="11">
        <f t="shared" si="25"/>
        <v>2.0473391556981344</v>
      </c>
      <c r="J148" s="11">
        <f t="shared" si="26"/>
        <v>13.834868758328152</v>
      </c>
      <c r="K148" s="12">
        <f t="shared" si="27"/>
        <v>136.67521810021623</v>
      </c>
      <c r="L148" s="11">
        <f t="shared" si="28"/>
        <v>2.2779203016702705</v>
      </c>
      <c r="M148" s="12">
        <f t="shared" si="29"/>
        <v>907.56501304492315</v>
      </c>
      <c r="N148" s="11">
        <f t="shared" si="30"/>
        <v>15.126083550748719</v>
      </c>
      <c r="O148" s="11">
        <f t="shared" si="31"/>
        <v>588.6</v>
      </c>
      <c r="P148" s="18">
        <f t="shared" si="23"/>
        <v>0.22618613120605882</v>
      </c>
    </row>
    <row r="149" spans="6:16" x14ac:dyDescent="0.2">
      <c r="F149" s="10">
        <v>1.48</v>
      </c>
      <c r="G149" s="11">
        <f t="shared" si="32"/>
        <v>6.096020510978347</v>
      </c>
      <c r="H149" s="11">
        <f t="shared" si="24"/>
        <v>6.6606790839136218</v>
      </c>
      <c r="I149" s="11">
        <f t="shared" si="25"/>
        <v>2.0276864026701338</v>
      </c>
      <c r="J149" s="11">
        <f t="shared" si="26"/>
        <v>13.919900254983892</v>
      </c>
      <c r="K149" s="12">
        <f t="shared" si="27"/>
        <v>135.58108441519192</v>
      </c>
      <c r="L149" s="11">
        <f t="shared" si="28"/>
        <v>2.2596847402531988</v>
      </c>
      <c r="M149" s="12">
        <f t="shared" si="29"/>
        <v>903.06209313859597</v>
      </c>
      <c r="N149" s="11">
        <f t="shared" si="30"/>
        <v>15.051034885643267</v>
      </c>
      <c r="O149" s="11">
        <f t="shared" si="31"/>
        <v>588.6</v>
      </c>
      <c r="P149" s="18">
        <f t="shared" si="23"/>
        <v>0.22446701322262316</v>
      </c>
    </row>
    <row r="150" spans="6:16" x14ac:dyDescent="0.2">
      <c r="F150" s="10">
        <v>1.49</v>
      </c>
      <c r="G150" s="11">
        <f t="shared" si="32"/>
        <v>6.1628290956880907</v>
      </c>
      <c r="H150" s="11">
        <f t="shared" si="24"/>
        <v>6.6808584709743988</v>
      </c>
      <c r="I150" s="11">
        <f t="shared" si="25"/>
        <v>2.008222299725098</v>
      </c>
      <c r="J150" s="11">
        <f t="shared" si="26"/>
        <v>14.00437229018107</v>
      </c>
      <c r="K150" s="12">
        <f t="shared" si="27"/>
        <v>134.49771027368695</v>
      </c>
      <c r="L150" s="11">
        <f t="shared" si="28"/>
        <v>2.241628504561449</v>
      </c>
      <c r="M150" s="12">
        <f t="shared" si="29"/>
        <v>898.56016700862187</v>
      </c>
      <c r="N150" s="11">
        <f t="shared" si="30"/>
        <v>14.97600278347703</v>
      </c>
      <c r="O150" s="11">
        <f t="shared" si="31"/>
        <v>588.6</v>
      </c>
      <c r="P150" s="18">
        <f t="shared" si="23"/>
        <v>0.22276273329372534</v>
      </c>
    </row>
    <row r="151" spans="6:16" x14ac:dyDescent="0.2">
      <c r="F151" s="10">
        <v>1.5</v>
      </c>
      <c r="G151" s="11">
        <f t="shared" si="32"/>
        <v>6.2298375372151256</v>
      </c>
      <c r="H151" s="11">
        <f t="shared" si="24"/>
        <v>6.7008441527035227</v>
      </c>
      <c r="I151" s="11">
        <f t="shared" si="25"/>
        <v>1.9889450359791394</v>
      </c>
      <c r="J151" s="11">
        <f t="shared" si="26"/>
        <v>14.08828532838379</v>
      </c>
      <c r="K151" s="12">
        <f t="shared" si="27"/>
        <v>133.42498748713217</v>
      </c>
      <c r="L151" s="11">
        <f t="shared" si="28"/>
        <v>2.2237497914522026</v>
      </c>
      <c r="M151" s="12">
        <f t="shared" si="29"/>
        <v>894.06004722769035</v>
      </c>
      <c r="N151" s="11">
        <f t="shared" si="30"/>
        <v>14.90100078712817</v>
      </c>
      <c r="O151" s="11">
        <f t="shared" si="31"/>
        <v>588.6</v>
      </c>
      <c r="P151" s="18">
        <f t="shared" si="23"/>
        <v>0.22107319437445172</v>
      </c>
    </row>
    <row r="152" spans="6:16" x14ac:dyDescent="0.2">
      <c r="F152" s="10">
        <v>1.51</v>
      </c>
      <c r="G152" s="11">
        <f t="shared" si="32"/>
        <v>6.2970439171002361</v>
      </c>
      <c r="H152" s="11">
        <f t="shared" si="24"/>
        <v>6.7206379885110623</v>
      </c>
      <c r="I152" s="11">
        <f t="shared" si="25"/>
        <v>1.9698528179313501</v>
      </c>
      <c r="J152" s="11">
        <f t="shared" si="26"/>
        <v>14.171639923330755</v>
      </c>
      <c r="K152" s="12">
        <f t="shared" si="27"/>
        <v>132.36280899921175</v>
      </c>
      <c r="L152" s="11">
        <f t="shared" si="28"/>
        <v>2.206046816653529</v>
      </c>
      <c r="M152" s="12">
        <f t="shared" si="29"/>
        <v>889.56252242613641</v>
      </c>
      <c r="N152" s="11">
        <f t="shared" si="30"/>
        <v>14.826042040435604</v>
      </c>
      <c r="O152" s="11">
        <f t="shared" si="31"/>
        <v>588.6</v>
      </c>
      <c r="P152" s="18">
        <f t="shared" si="23"/>
        <v>0.21939829916266573</v>
      </c>
    </row>
    <row r="153" spans="6:16" x14ac:dyDescent="0.2">
      <c r="F153" s="10">
        <v>1.52</v>
      </c>
      <c r="G153" s="11">
        <f t="shared" si="32"/>
        <v>6.3644463352998191</v>
      </c>
      <c r="H153" s="11">
        <f t="shared" si="24"/>
        <v>6.7402418199582996</v>
      </c>
      <c r="I153" s="11">
        <f t="shared" si="25"/>
        <v>1.9509438692969379</v>
      </c>
      <c r="J153" s="11">
        <f t="shared" si="26"/>
        <v>14.254436715387458</v>
      </c>
      <c r="K153" s="12">
        <f t="shared" si="27"/>
        <v>131.31106887320374</v>
      </c>
      <c r="L153" s="11">
        <f t="shared" si="28"/>
        <v>2.1885178145533954</v>
      </c>
      <c r="M153" s="12">
        <f t="shared" si="29"/>
        <v>885.06835784259238</v>
      </c>
      <c r="N153" s="11">
        <f t="shared" si="30"/>
        <v>14.751139297376538</v>
      </c>
      <c r="O153" s="11">
        <f t="shared" si="31"/>
        <v>588.6</v>
      </c>
      <c r="P153" s="18">
        <f t="shared" si="23"/>
        <v>0.21773795013041991</v>
      </c>
    </row>
    <row r="154" spans="6:16" x14ac:dyDescent="0.2">
      <c r="F154" s="10">
        <v>1.53</v>
      </c>
      <c r="G154" s="11">
        <f t="shared" si="32"/>
        <v>6.4320429100091099</v>
      </c>
      <c r="H154" s="11">
        <f t="shared" si="24"/>
        <v>6.7596574709290573</v>
      </c>
      <c r="I154" s="11">
        <f t="shared" si="25"/>
        <v>1.9322164308419691</v>
      </c>
      <c r="J154" s="11">
        <f t="shared" si="26"/>
        <v>14.336676428957929</v>
      </c>
      <c r="K154" s="12">
        <f t="shared" si="27"/>
        <v>130.26966227947608</v>
      </c>
      <c r="L154" s="11">
        <f t="shared" si="28"/>
        <v>2.171161037991268</v>
      </c>
      <c r="M154" s="12">
        <f t="shared" si="29"/>
        <v>880.57829586286573</v>
      </c>
      <c r="N154" s="11">
        <f t="shared" si="30"/>
        <v>14.676304931047762</v>
      </c>
      <c r="O154" s="11">
        <f t="shared" si="31"/>
        <v>588.6</v>
      </c>
      <c r="P154" s="18">
        <f t="shared" si="23"/>
        <v>0.21609204955446171</v>
      </c>
    </row>
    <row r="155" spans="6:16" x14ac:dyDescent="0.2">
      <c r="F155" s="10">
        <v>1.54</v>
      </c>
      <c r="G155" s="11">
        <f t="shared" si="32"/>
        <v>6.4998317774871035</v>
      </c>
      <c r="H155" s="11">
        <f t="shared" si="24"/>
        <v>6.7788867477993904</v>
      </c>
      <c r="I155" s="11">
        <f t="shared" si="25"/>
        <v>1.9136687602196909</v>
      </c>
      <c r="J155" s="11">
        <f t="shared" si="26"/>
        <v>14.418359869954958</v>
      </c>
      <c r="K155" s="12">
        <f t="shared" si="27"/>
        <v>129.23848548313643</v>
      </c>
      <c r="L155" s="11">
        <f t="shared" si="28"/>
        <v>2.1539747580522737</v>
      </c>
      <c r="M155" s="12">
        <f t="shared" si="29"/>
        <v>876.09305654729746</v>
      </c>
      <c r="N155" s="11">
        <f t="shared" si="30"/>
        <v>14.601550942454956</v>
      </c>
      <c r="O155" s="11">
        <f t="shared" si="31"/>
        <v>588.6</v>
      </c>
      <c r="P155" s="18">
        <f t="shared" si="23"/>
        <v>0.21446049954584989</v>
      </c>
    </row>
    <row r="156" spans="6:16" x14ac:dyDescent="0.2">
      <c r="F156" s="10">
        <v>1.55</v>
      </c>
      <c r="G156" s="11">
        <f t="shared" si="32"/>
        <v>6.5678110918831596</v>
      </c>
      <c r="H156" s="11">
        <f t="shared" si="24"/>
        <v>6.7979314396056463</v>
      </c>
      <c r="I156" s="11">
        <f t="shared" si="25"/>
        <v>1.8952991318084311</v>
      </c>
      <c r="J156" s="11">
        <f t="shared" si="26"/>
        <v>14.499487923327491</v>
      </c>
      <c r="K156" s="12">
        <f t="shared" si="27"/>
        <v>128.21743583183334</v>
      </c>
      <c r="L156" s="11">
        <f t="shared" si="28"/>
        <v>2.1369572638638892</v>
      </c>
      <c r="M156" s="12">
        <f t="shared" si="29"/>
        <v>871.6133381468394</v>
      </c>
      <c r="N156" s="11">
        <f t="shared" si="30"/>
        <v>14.52688896911399</v>
      </c>
      <c r="O156" s="11">
        <f t="shared" si="31"/>
        <v>588.6</v>
      </c>
      <c r="P156" s="18">
        <f t="shared" si="23"/>
        <v>0.21284320207869831</v>
      </c>
    </row>
    <row r="157" spans="6:16" x14ac:dyDescent="0.2">
      <c r="F157" s="10">
        <v>1.56</v>
      </c>
      <c r="G157" s="11">
        <f t="shared" si="32"/>
        <v>6.6359790250652688</v>
      </c>
      <c r="H157" s="11">
        <f t="shared" si="24"/>
        <v>6.8167933182109151</v>
      </c>
      <c r="I157" s="11">
        <f t="shared" si="25"/>
        <v>1.8771058365510491</v>
      </c>
      <c r="J157" s="11">
        <f t="shared" si="26"/>
        <v>14.580061550644082</v>
      </c>
      <c r="K157" s="12">
        <f t="shared" si="27"/>
        <v>127.20641174370704</v>
      </c>
      <c r="L157" s="11">
        <f t="shared" si="28"/>
        <v>2.1201068623951174</v>
      </c>
      <c r="M157" s="12">
        <f t="shared" si="29"/>
        <v>867.13981760808861</v>
      </c>
      <c r="N157" s="11">
        <f t="shared" si="30"/>
        <v>14.452330293468144</v>
      </c>
      <c r="O157" s="11">
        <f t="shared" si="31"/>
        <v>588.6</v>
      </c>
      <c r="P157" s="18">
        <f t="shared" si="23"/>
        <v>0.21124005901806345</v>
      </c>
    </row>
    <row r="158" spans="6:16" x14ac:dyDescent="0.2">
      <c r="F158" s="10">
        <v>1.57</v>
      </c>
      <c r="G158" s="11">
        <f t="shared" si="32"/>
        <v>6.7043337664499676</v>
      </c>
      <c r="H158" s="11">
        <f t="shared" si="24"/>
        <v>6.8354741384698698</v>
      </c>
      <c r="I158" s="11">
        <f t="shared" si="25"/>
        <v>1.8590871817959327</v>
      </c>
      <c r="J158" s="11">
        <f t="shared" si="26"/>
        <v>14.66008178773115</v>
      </c>
      <c r="K158" s="12">
        <f t="shared" si="27"/>
        <v>126.20531269548711</v>
      </c>
      <c r="L158" s="11">
        <f t="shared" si="28"/>
        <v>2.1034218782581187</v>
      </c>
      <c r="M158" s="12">
        <f t="shared" si="29"/>
        <v>862.67315106750527</v>
      </c>
      <c r="N158" s="11">
        <f t="shared" si="30"/>
        <v>14.37788585112509</v>
      </c>
      <c r="O158" s="11">
        <f t="shared" si="31"/>
        <v>588.6</v>
      </c>
      <c r="P158" s="18">
        <f t="shared" si="23"/>
        <v>0.2096509721469918</v>
      </c>
    </row>
    <row r="159" spans="6:16" x14ac:dyDescent="0.2">
      <c r="F159" s="10">
        <v>1.58</v>
      </c>
      <c r="G159" s="11">
        <f t="shared" si="32"/>
        <v>6.7728735228338879</v>
      </c>
      <c r="H159" s="11">
        <f t="shared" si="24"/>
        <v>6.8539756383920416</v>
      </c>
      <c r="I159" s="11">
        <f t="shared" si="25"/>
        <v>1.8412414911395165</v>
      </c>
      <c r="J159" s="11">
        <f t="shared" si="26"/>
        <v>14.739549742365069</v>
      </c>
      <c r="K159" s="12">
        <f t="shared" si="27"/>
        <v>125.21403921073606</v>
      </c>
      <c r="L159" s="11">
        <f t="shared" si="28"/>
        <v>2.0869006535122678</v>
      </c>
      <c r="M159" s="12">
        <f t="shared" si="29"/>
        <v>858.21397433505081</v>
      </c>
      <c r="N159" s="11">
        <f t="shared" si="30"/>
        <v>14.303566238917515</v>
      </c>
      <c r="O159" s="11">
        <f t="shared" si="31"/>
        <v>588.6</v>
      </c>
      <c r="P159" s="18">
        <f t="shared" si="23"/>
        <v>0.20807584319274447</v>
      </c>
    </row>
    <row r="160" spans="6:16" x14ac:dyDescent="0.2">
      <c r="F160" s="10">
        <v>1.59</v>
      </c>
      <c r="G160" s="11">
        <f t="shared" si="32"/>
        <v>6.8415965182269227</v>
      </c>
      <c r="H160" s="11">
        <f t="shared" si="24"/>
        <v>6.8722995393035138</v>
      </c>
      <c r="I160" s="11">
        <f t="shared" si="25"/>
        <v>1.823567104270315</v>
      </c>
      <c r="J160" s="11">
        <f t="shared" si="26"/>
        <v>14.818466592016831</v>
      </c>
      <c r="K160" s="12">
        <f t="shared" si="27"/>
        <v>124.23249284823574</v>
      </c>
      <c r="L160" s="11">
        <f t="shared" si="28"/>
        <v>2.0705415474705955</v>
      </c>
      <c r="M160" s="12">
        <f t="shared" si="29"/>
        <v>853.76290336745751</v>
      </c>
      <c r="N160" s="11">
        <f t="shared" si="30"/>
        <v>14.229381722790958</v>
      </c>
      <c r="O160" s="11">
        <f t="shared" si="31"/>
        <v>588.6</v>
      </c>
      <c r="P160" s="18">
        <f t="shared" si="23"/>
        <v>0.20651457385221406</v>
      </c>
    </row>
    <row r="161" spans="6:16" x14ac:dyDescent="0.2">
      <c r="F161" s="10">
        <v>1.6</v>
      </c>
      <c r="G161" s="11">
        <f t="shared" si="32"/>
        <v>6.910500993686993</v>
      </c>
      <c r="H161" s="11">
        <f t="shared" si="24"/>
        <v>6.8904475460070724</v>
      </c>
      <c r="I161" s="11">
        <f t="shared" si="25"/>
        <v>1.8060623768144528</v>
      </c>
      <c r="J161" s="11">
        <f t="shared" si="26"/>
        <v>14.896833581648258</v>
      </c>
      <c r="K161" s="12">
        <f t="shared" si="27"/>
        <v>123.26057619051542</v>
      </c>
      <c r="L161" s="11">
        <f t="shared" si="28"/>
        <v>2.0543429365085903</v>
      </c>
      <c r="M161" s="12">
        <f t="shared" si="29"/>
        <v>849.32053473135477</v>
      </c>
      <c r="N161" s="11">
        <f t="shared" si="30"/>
        <v>14.155342245522579</v>
      </c>
      <c r="O161" s="11">
        <f t="shared" si="31"/>
        <v>588.6</v>
      </c>
      <c r="P161" s="18">
        <f t="shared" si="23"/>
        <v>0.20496706581655152</v>
      </c>
    </row>
    <row r="162" spans="6:16" x14ac:dyDescent="0.2">
      <c r="F162" s="10">
        <v>1.61</v>
      </c>
      <c r="G162" s="11">
        <f t="shared" si="32"/>
        <v>6.9795852071564015</v>
      </c>
      <c r="H162" s="11">
        <f t="shared" si="24"/>
        <v>6.9084213469408127</v>
      </c>
      <c r="I162" s="11">
        <f t="shared" si="25"/>
        <v>1.7887256801826752</v>
      </c>
      <c r="J162" s="11">
        <f t="shared" si="26"/>
        <v>14.9746520215587</v>
      </c>
      <c r="K162" s="12">
        <f t="shared" si="27"/>
        <v>122.29819283251921</v>
      </c>
      <c r="L162" s="11">
        <f t="shared" si="28"/>
        <v>2.0383032138753201</v>
      </c>
      <c r="M162" s="12">
        <f t="shared" si="29"/>
        <v>844.88744605645957</v>
      </c>
      <c r="N162" s="11">
        <f t="shared" si="30"/>
        <v>14.081457434274327</v>
      </c>
      <c r="O162" s="11">
        <f t="shared" si="31"/>
        <v>588.6</v>
      </c>
      <c r="P162" s="18">
        <f t="shared" si="23"/>
        <v>0.20343322079501786</v>
      </c>
    </row>
    <row r="163" spans="6:16" x14ac:dyDescent="0.2">
      <c r="F163" s="10">
        <v>1.62</v>
      </c>
      <c r="G163" s="11">
        <f t="shared" si="32"/>
        <v>7.0488474332997537</v>
      </c>
      <c r="H163" s="11">
        <f t="shared" si="24"/>
        <v>6.9262226143352317</v>
      </c>
      <c r="I163" s="11">
        <f t="shared" si="25"/>
        <v>1.7715554014188302</v>
      </c>
      <c r="J163" s="11">
        <f t="shared" si="26"/>
        <v>15.051923285281196</v>
      </c>
      <c r="K163" s="12">
        <f t="shared" si="27"/>
        <v>121.345247370411</v>
      </c>
      <c r="L163" s="11">
        <f t="shared" si="28"/>
        <v>2.02242078950685</v>
      </c>
      <c r="M163" s="12">
        <f t="shared" si="29"/>
        <v>840.46419647904349</v>
      </c>
      <c r="N163" s="11">
        <f t="shared" si="30"/>
        <v>14.007736607984057</v>
      </c>
      <c r="O163" s="11">
        <f t="shared" si="31"/>
        <v>588.6</v>
      </c>
      <c r="P163" s="18">
        <f t="shared" si="23"/>
        <v>0.20191294053807751</v>
      </c>
    </row>
    <row r="164" spans="6:16" x14ac:dyDescent="0.2">
      <c r="F164" s="10">
        <v>1.63</v>
      </c>
      <c r="G164" s="11">
        <f t="shared" si="32"/>
        <v>7.1182859633434417</v>
      </c>
      <c r="H164" s="11">
        <f t="shared" si="24"/>
        <v>6.9438530043688003</v>
      </c>
      <c r="I164" s="11">
        <f t="shared" si="25"/>
        <v>1.7545499430498028</v>
      </c>
      <c r="J164" s="11">
        <f t="shared" si="26"/>
        <v>15.128648807526972</v>
      </c>
      <c r="K164" s="12">
        <f t="shared" si="27"/>
        <v>120.40164539051514</v>
      </c>
      <c r="L164" s="11">
        <f t="shared" si="28"/>
        <v>2.0066940898419192</v>
      </c>
      <c r="M164" s="12">
        <f t="shared" si="29"/>
        <v>836.05132707587552</v>
      </c>
      <c r="N164" s="11">
        <f t="shared" si="30"/>
        <v>13.934188784597925</v>
      </c>
      <c r="O164" s="11">
        <f t="shared" si="31"/>
        <v>588.6</v>
      </c>
      <c r="P164" s="18">
        <f t="shared" si="23"/>
        <v>0.20040612685974898</v>
      </c>
    </row>
    <row r="165" spans="6:16" x14ac:dyDescent="0.2">
      <c r="F165" s="10">
        <v>1.64</v>
      </c>
      <c r="G165" s="11">
        <f t="shared" si="32"/>
        <v>7.1878991049166618</v>
      </c>
      <c r="H165" s="11">
        <f t="shared" si="24"/>
        <v>6.9613141573220592</v>
      </c>
      <c r="I165" s="11">
        <f t="shared" si="25"/>
        <v>1.7377077229368914</v>
      </c>
      <c r="J165" s="11">
        <f t="shared" si="26"/>
        <v>15.204830082177427</v>
      </c>
      <c r="K165" s="12">
        <f t="shared" si="27"/>
        <v>119.4672934583909</v>
      </c>
      <c r="L165" s="11">
        <f t="shared" si="28"/>
        <v>1.9911215576398482</v>
      </c>
      <c r="M165" s="12">
        <f t="shared" si="29"/>
        <v>831.64936128884563</v>
      </c>
      <c r="N165" s="11">
        <f t="shared" si="30"/>
        <v>13.860822688147426</v>
      </c>
      <c r="O165" s="11">
        <f t="shared" si="31"/>
        <v>588.6</v>
      </c>
      <c r="P165" s="18">
        <f t="shared" si="23"/>
        <v>0.19891268165922868</v>
      </c>
    </row>
    <row r="166" spans="6:16" x14ac:dyDescent="0.2">
      <c r="F166" s="10">
        <v>1.65</v>
      </c>
      <c r="G166" s="11">
        <f t="shared" si="32"/>
        <v>7.2576851818939643</v>
      </c>
      <c r="H166" s="11">
        <f t="shared" si="24"/>
        <v>6.9786076977302161</v>
      </c>
      <c r="I166" s="11">
        <f t="shared" si="25"/>
        <v>1.7210271741286098</v>
      </c>
      <c r="J166" s="11">
        <f t="shared" si="26"/>
        <v>15.280468660322473</v>
      </c>
      <c r="K166" s="12">
        <f t="shared" si="27"/>
        <v>118.54209910803905</v>
      </c>
      <c r="L166" s="11">
        <f t="shared" si="28"/>
        <v>1.9757016518006509</v>
      </c>
      <c r="M166" s="12">
        <f t="shared" si="29"/>
        <v>827.2588053404595</v>
      </c>
      <c r="N166" s="11">
        <f t="shared" si="30"/>
        <v>13.787646755674325</v>
      </c>
      <c r="O166" s="11">
        <f t="shared" si="31"/>
        <v>588.6</v>
      </c>
      <c r="P166" s="18">
        <f t="shared" si="23"/>
        <v>0.19743250694180373</v>
      </c>
    </row>
    <row r="167" spans="6:16" x14ac:dyDescent="0.2">
      <c r="F167" s="10">
        <v>1.66</v>
      </c>
      <c r="G167" s="11">
        <f t="shared" si="32"/>
        <v>7.327642534239307</v>
      </c>
      <c r="H167" s="11">
        <f t="shared" si="24"/>
        <v>6.9957352345342922</v>
      </c>
      <c r="I167" s="11">
        <f t="shared" si="25"/>
        <v>1.704506744714904</v>
      </c>
      <c r="J167" s="11">
        <f t="shared" si="26"/>
        <v>15.355566148344369</v>
      </c>
      <c r="K167" s="12">
        <f t="shared" si="27"/>
        <v>117.6259708312386</v>
      </c>
      <c r="L167" s="11">
        <f t="shared" si="28"/>
        <v>1.96043284718731</v>
      </c>
      <c r="M167" s="12">
        <f t="shared" si="29"/>
        <v>822.88014864039883</v>
      </c>
      <c r="N167" s="11">
        <f t="shared" si="30"/>
        <v>13.714669144006647</v>
      </c>
      <c r="O167" s="11">
        <f t="shared" si="31"/>
        <v>588.6</v>
      </c>
      <c r="P167" s="18">
        <f t="shared" si="23"/>
        <v>0.19596550483906872</v>
      </c>
    </row>
    <row r="168" spans="6:16" x14ac:dyDescent="0.2">
      <c r="F168" s="10">
        <v>1.67</v>
      </c>
      <c r="G168" s="11">
        <f t="shared" si="32"/>
        <v>7.3977695178516152</v>
      </c>
      <c r="H168" s="11">
        <f t="shared" si="24"/>
        <v>7.0126983612308136</v>
      </c>
      <c r="I168" s="11">
        <f t="shared" si="25"/>
        <v>1.688144897682764</v>
      </c>
      <c r="J168" s="11">
        <f t="shared" si="26"/>
        <v>15.430124206046067</v>
      </c>
      <c r="K168" s="12">
        <f t="shared" si="27"/>
        <v>116.71881806701191</v>
      </c>
      <c r="L168" s="11">
        <f t="shared" si="28"/>
        <v>1.9453136344501984</v>
      </c>
      <c r="M168" s="12">
        <f t="shared" si="29"/>
        <v>818.51386418333186</v>
      </c>
      <c r="N168" s="11">
        <f t="shared" si="30"/>
        <v>13.641897736388865</v>
      </c>
      <c r="O168" s="11">
        <f t="shared" si="31"/>
        <v>588.6</v>
      </c>
      <c r="P168" s="18">
        <f t="shared" si="23"/>
        <v>0.19451157762846188</v>
      </c>
    </row>
    <row r="169" spans="6:16" x14ac:dyDescent="0.2">
      <c r="F169" s="10">
        <v>1.68</v>
      </c>
      <c r="G169" s="11">
        <f t="shared" si="32"/>
        <v>7.4680645044118155</v>
      </c>
      <c r="H169" s="11">
        <f t="shared" si="24"/>
        <v>7.0294986560200661</v>
      </c>
      <c r="I169" s="11">
        <f t="shared" si="25"/>
        <v>1.6719401107732275</v>
      </c>
      <c r="J169" s="11">
        <f t="shared" si="26"/>
        <v>15.504144544823124</v>
      </c>
      <c r="K169" s="12">
        <f t="shared" si="27"/>
        <v>115.82055119121677</v>
      </c>
      <c r="L169" s="11">
        <f t="shared" si="28"/>
        <v>1.9303425198536128</v>
      </c>
      <c r="M169" s="12">
        <f t="shared" si="29"/>
        <v>814.16040893816148</v>
      </c>
      <c r="N169" s="11">
        <f t="shared" si="30"/>
        <v>13.56934014896936</v>
      </c>
      <c r="O169" s="11">
        <f t="shared" si="31"/>
        <v>588.6</v>
      </c>
      <c r="P169" s="18">
        <f t="shared" si="23"/>
        <v>0.19307062775213693</v>
      </c>
    </row>
    <row r="170" spans="6:16" x14ac:dyDescent="0.2">
      <c r="F170" s="10">
        <v>1.69</v>
      </c>
      <c r="G170" s="11">
        <f t="shared" si="32"/>
        <v>7.5385258812313447</v>
      </c>
      <c r="H170" s="11">
        <f t="shared" si="24"/>
        <v>7.0461376819529242</v>
      </c>
      <c r="I170" s="11">
        <f t="shared" si="25"/>
        <v>1.6558908763397513</v>
      </c>
      <c r="J170" s="11">
        <f t="shared" si="26"/>
        <v>15.577628925878317</v>
      </c>
      <c r="K170" s="12">
        <f t="shared" si="27"/>
        <v>114.9310815062634</v>
      </c>
      <c r="L170" s="11">
        <f t="shared" si="28"/>
        <v>1.91551802510439</v>
      </c>
      <c r="M170" s="12">
        <f t="shared" si="29"/>
        <v>809.82022422888542</v>
      </c>
      <c r="N170" s="11">
        <f t="shared" si="30"/>
        <v>13.49700373714809</v>
      </c>
      <c r="O170" s="11">
        <f t="shared" si="31"/>
        <v>588.6</v>
      </c>
      <c r="P170" s="18">
        <f t="shared" si="23"/>
        <v>0.19164255783518355</v>
      </c>
    </row>
    <row r="171" spans="6:16" x14ac:dyDescent="0.2">
      <c r="F171" s="10">
        <v>1.7</v>
      </c>
      <c r="G171" s="11">
        <f t="shared" si="32"/>
        <v>7.6091520511021074</v>
      </c>
      <c r="H171" s="11">
        <f t="shared" si="24"/>
        <v>7.0626169870762734</v>
      </c>
      <c r="I171" s="11">
        <f t="shared" si="25"/>
        <v>1.639995701207946</v>
      </c>
      <c r="J171" s="11">
        <f t="shared" si="26"/>
        <v>15.650579158478012</v>
      </c>
      <c r="K171" s="12">
        <f t="shared" si="27"/>
        <v>114.05032123095476</v>
      </c>
      <c r="L171" s="11">
        <f t="shared" si="28"/>
        <v>1.9008386871825793</v>
      </c>
      <c r="M171" s="12">
        <f t="shared" si="29"/>
        <v>805.49373610724683</v>
      </c>
      <c r="N171" s="11">
        <f t="shared" si="30"/>
        <v>13.424895601787448</v>
      </c>
      <c r="O171" s="11">
        <f t="shared" si="31"/>
        <v>588.6</v>
      </c>
      <c r="P171" s="18">
        <f t="shared" si="23"/>
        <v>0.19022727070321316</v>
      </c>
    </row>
    <row r="172" spans="6:16" x14ac:dyDescent="0.2">
      <c r="F172" s="10">
        <v>1.71</v>
      </c>
      <c r="G172" s="11">
        <f t="shared" si="32"/>
        <v>7.6799414321478778</v>
      </c>
      <c r="H172" s="11">
        <f t="shared" si="24"/>
        <v>7.0789381045770412</v>
      </c>
      <c r="I172" s="11">
        <f t="shared" si="25"/>
        <v>1.624253106536653</v>
      </c>
      <c r="J172" s="11">
        <f t="shared" si="26"/>
        <v>15.722997098249508</v>
      </c>
      <c r="K172" s="12">
        <f t="shared" si="27"/>
        <v>113.17818349044869</v>
      </c>
      <c r="L172" s="11">
        <f t="shared" si="28"/>
        <v>1.8863030581741449</v>
      </c>
      <c r="M172" s="12">
        <f t="shared" si="29"/>
        <v>801.18135571734945</v>
      </c>
      <c r="N172" s="11">
        <f t="shared" si="30"/>
        <v>13.353022595289158</v>
      </c>
      <c r="O172" s="11">
        <f t="shared" si="31"/>
        <v>588.6</v>
      </c>
      <c r="P172" s="18">
        <f t="shared" si="23"/>
        <v>0.18882466939932363</v>
      </c>
    </row>
    <row r="173" spans="6:16" x14ac:dyDescent="0.2">
      <c r="F173" s="10">
        <v>1.72</v>
      </c>
      <c r="G173" s="11">
        <f t="shared" si="32"/>
        <v>7.7508924576771259</v>
      </c>
      <c r="H173" s="11">
        <f t="shared" si="24"/>
        <v>7.0951025529248275</v>
      </c>
      <c r="I173" s="11">
        <f t="shared" si="25"/>
        <v>1.6086616276803603</v>
      </c>
      <c r="J173" s="11">
        <f t="shared" si="26"/>
        <v>15.794884645518339</v>
      </c>
      <c r="K173" s="12">
        <f t="shared" si="27"/>
        <v>112.31458230633996</v>
      </c>
      <c r="L173" s="11">
        <f t="shared" si="28"/>
        <v>1.8719097051056659</v>
      </c>
      <c r="M173" s="12">
        <f t="shared" si="29"/>
        <v>796.88347965239825</v>
      </c>
      <c r="N173" s="11">
        <f t="shared" si="30"/>
        <v>13.281391327539971</v>
      </c>
      <c r="O173" s="11">
        <f t="shared" si="31"/>
        <v>588.6</v>
      </c>
      <c r="P173" s="18">
        <f t="shared" si="23"/>
        <v>0.18743465720045743</v>
      </c>
    </row>
    <row r="174" spans="6:16" x14ac:dyDescent="0.2">
      <c r="F174" s="10">
        <v>1.73</v>
      </c>
      <c r="G174" s="11">
        <f t="shared" si="32"/>
        <v>7.8220035760372575</v>
      </c>
      <c r="H174" s="11">
        <f t="shared" si="24"/>
        <v>7.1111118360131975</v>
      </c>
      <c r="I174" s="11">
        <f t="shared" si="25"/>
        <v>1.5932198140529337</v>
      </c>
      <c r="J174" s="11">
        <f t="shared" si="26"/>
        <v>15.866243743684956</v>
      </c>
      <c r="K174" s="12">
        <f t="shared" si="27"/>
        <v>111.45943258686098</v>
      </c>
      <c r="L174" s="11">
        <f t="shared" si="28"/>
        <v>1.8576572097810164</v>
      </c>
      <c r="M174" s="12">
        <f t="shared" si="29"/>
        <v>792.60049030374228</v>
      </c>
      <c r="N174" s="11">
        <f t="shared" si="30"/>
        <v>13.210008171729038</v>
      </c>
      <c r="O174" s="11">
        <f t="shared" si="31"/>
        <v>588.6</v>
      </c>
      <c r="P174" s="18">
        <f t="shared" si="23"/>
        <v>0.18605713763316831</v>
      </c>
    </row>
    <row r="175" spans="6:16" x14ac:dyDescent="0.2">
      <c r="F175" s="10">
        <v>1.74</v>
      </c>
      <c r="G175" s="11">
        <f t="shared" si="32"/>
        <v>7.8932732504702532</v>
      </c>
      <c r="H175" s="11">
        <f t="shared" si="24"/>
        <v>7.126967443299578</v>
      </c>
      <c r="I175" s="11">
        <f t="shared" si="25"/>
        <v>1.5779262289926594</v>
      </c>
      <c r="J175" s="11">
        <f t="shared" si="26"/>
        <v>15.937076377639624</v>
      </c>
      <c r="K175" s="12">
        <f t="shared" si="27"/>
        <v>110.61265011719919</v>
      </c>
      <c r="L175" s="11">
        <f t="shared" si="28"/>
        <v>1.8435441686199865</v>
      </c>
      <c r="M175" s="12">
        <f t="shared" si="29"/>
        <v>788.33275620236589</v>
      </c>
      <c r="N175" s="11">
        <f t="shared" si="30"/>
        <v>13.138879270039432</v>
      </c>
      <c r="O175" s="11">
        <f t="shared" si="31"/>
        <v>588.6</v>
      </c>
      <c r="P175" s="18">
        <f t="shared" si="23"/>
        <v>0.18469201448880876</v>
      </c>
    </row>
    <row r="176" spans="6:16" x14ac:dyDescent="0.2">
      <c r="F176" s="10">
        <v>1.75</v>
      </c>
      <c r="G176" s="11">
        <f t="shared" si="32"/>
        <v>7.9646999589696916</v>
      </c>
      <c r="H176" s="11">
        <f t="shared" si="24"/>
        <v>7.1426708499438529</v>
      </c>
      <c r="I176" s="11">
        <f t="shared" si="25"/>
        <v>1.5627794496285816</v>
      </c>
      <c r="J176" s="11">
        <f t="shared" si="26"/>
        <v>16.007384572215098</v>
      </c>
      <c r="K176" s="12">
        <f t="shared" si="27"/>
        <v>109.77415154993</v>
      </c>
      <c r="L176" s="11">
        <f t="shared" si="28"/>
        <v>1.8295691924988333</v>
      </c>
      <c r="M176" s="12">
        <f t="shared" si="29"/>
        <v>784.08063235300381</v>
      </c>
      <c r="N176" s="11">
        <f t="shared" si="30"/>
        <v>13.068010539216731</v>
      </c>
      <c r="O176" s="11">
        <f t="shared" si="31"/>
        <v>588.6</v>
      </c>
      <c r="P176" s="18">
        <f t="shared" si="23"/>
        <v>0.18333919183815447</v>
      </c>
    </row>
    <row r="177" spans="6:16" x14ac:dyDescent="0.2">
      <c r="F177" s="10">
        <v>1.76</v>
      </c>
      <c r="G177" s="11">
        <f t="shared" si="32"/>
        <v>8.0362821941391474</v>
      </c>
      <c r="H177" s="11">
        <f t="shared" si="24"/>
        <v>7.1582235169455926</v>
      </c>
      <c r="I177" s="11">
        <f t="shared" si="25"/>
        <v>1.5477780667481216</v>
      </c>
      <c r="J177" s="11">
        <f t="shared" si="26"/>
        <v>16.077170390675967</v>
      </c>
      <c r="K177" s="12">
        <f t="shared" si="27"/>
        <v>108.94385439556325</v>
      </c>
      <c r="L177" s="11">
        <f t="shared" si="28"/>
        <v>1.8157309065927207</v>
      </c>
      <c r="M177" s="12">
        <f t="shared" si="29"/>
        <v>779.84446056101729</v>
      </c>
      <c r="N177" s="11">
        <f t="shared" si="30"/>
        <v>12.997407676016955</v>
      </c>
      <c r="O177" s="11">
        <f t="shared" si="31"/>
        <v>588.6</v>
      </c>
      <c r="P177" s="18">
        <f t="shared" si="23"/>
        <v>0.18199857404547723</v>
      </c>
    </row>
    <row r="178" spans="6:16" x14ac:dyDescent="0.2">
      <c r="F178" s="10">
        <v>1.77</v>
      </c>
      <c r="G178" s="11">
        <f t="shared" si="32"/>
        <v>8.1080184630519465</v>
      </c>
      <c r="H178" s="11">
        <f t="shared" si="24"/>
        <v>7.1736268912799881</v>
      </c>
      <c r="I178" s="11">
        <f t="shared" si="25"/>
        <v>1.53292068466597</v>
      </c>
      <c r="J178" s="11">
        <f t="shared" si="26"/>
        <v>16.14643593324411</v>
      </c>
      <c r="K178" s="12">
        <f t="shared" si="27"/>
        <v>108.1216770132023</v>
      </c>
      <c r="L178" s="11">
        <f t="shared" si="28"/>
        <v>1.8020279502200383</v>
      </c>
      <c r="M178" s="12">
        <f t="shared" si="29"/>
        <v>775.62456975219743</v>
      </c>
      <c r="N178" s="11">
        <f t="shared" si="30"/>
        <v>12.927076162536622</v>
      </c>
      <c r="O178" s="11">
        <f t="shared" si="31"/>
        <v>588.6</v>
      </c>
      <c r="P178" s="18">
        <f t="shared" si="23"/>
        <v>0.18067006578208103</v>
      </c>
    </row>
    <row r="179" spans="6:16" x14ac:dyDescent="0.2">
      <c r="F179" s="10">
        <v>1.78</v>
      </c>
      <c r="G179" s="11">
        <f t="shared" si="32"/>
        <v>8.1799072871122718</v>
      </c>
      <c r="H179" s="11">
        <f t="shared" si="24"/>
        <v>7.1888824060324721</v>
      </c>
      <c r="I179" s="11">
        <f t="shared" si="25"/>
        <v>1.5182059210942345</v>
      </c>
      <c r="J179" s="11">
        <f t="shared" si="26"/>
        <v>16.215183335659432</v>
      </c>
      <c r="K179" s="12">
        <f t="shared" si="27"/>
        <v>107.3075386013135</v>
      </c>
      <c r="L179" s="11">
        <f t="shared" si="28"/>
        <v>1.7884589766885584</v>
      </c>
      <c r="M179" s="12">
        <f t="shared" si="29"/>
        <v>771.42127628563298</v>
      </c>
      <c r="N179" s="11">
        <f t="shared" si="30"/>
        <v>12.857021271427216</v>
      </c>
      <c r="O179" s="11">
        <f t="shared" si="31"/>
        <v>588.6</v>
      </c>
      <c r="P179" s="18">
        <f t="shared" si="23"/>
        <v>0.17935357203931421</v>
      </c>
    </row>
    <row r="180" spans="6:16" x14ac:dyDescent="0.2">
      <c r="F180" s="10">
        <v>1.79</v>
      </c>
      <c r="G180" s="11">
        <f t="shared" si="32"/>
        <v>8.2519472019175915</v>
      </c>
      <c r="H180" s="11">
        <f t="shared" si="24"/>
        <v>7.20399148053205</v>
      </c>
      <c r="I180" s="11">
        <f t="shared" si="25"/>
        <v>1.5036324070138383</v>
      </c>
      <c r="J180" s="11">
        <f t="shared" si="26"/>
        <v>16.283414767775096</v>
      </c>
      <c r="K180" s="12">
        <f t="shared" si="27"/>
        <v>106.50135918860539</v>
      </c>
      <c r="L180" s="11">
        <f t="shared" si="28"/>
        <v>1.7750226531434232</v>
      </c>
      <c r="M180" s="12">
        <f t="shared" si="29"/>
        <v>767.23488425979701</v>
      </c>
      <c r="N180" s="11">
        <f t="shared" si="30"/>
        <v>12.787248070996617</v>
      </c>
      <c r="O180" s="11">
        <f t="shared" si="31"/>
        <v>588.6</v>
      </c>
      <c r="P180" s="18">
        <f t="shared" ref="P180:P243" si="33">K180/(SQRT(K180^2+O180^2))</f>
        <v>0.17804899814107067</v>
      </c>
    </row>
    <row r="181" spans="6:16" x14ac:dyDescent="0.2">
      <c r="F181" s="10">
        <v>1.8</v>
      </c>
      <c r="G181" s="11">
        <f t="shared" si="32"/>
        <v>8.3241367571224245</v>
      </c>
      <c r="H181" s="11">
        <f t="shared" si="24"/>
        <v>7.2189555204833482</v>
      </c>
      <c r="I181" s="11">
        <f t="shared" si="25"/>
        <v>1.4891987865471481</v>
      </c>
      <c r="J181" s="11">
        <f t="shared" si="26"/>
        <v>16.351132432186585</v>
      </c>
      <c r="K181" s="12">
        <f t="shared" si="27"/>
        <v>105.70305962501547</v>
      </c>
      <c r="L181" s="11">
        <f t="shared" si="28"/>
        <v>1.7617176604169245</v>
      </c>
      <c r="M181" s="12">
        <f t="shared" si="29"/>
        <v>763.06568581198599</v>
      </c>
      <c r="N181" s="11">
        <f t="shared" si="30"/>
        <v>12.717761430199765</v>
      </c>
      <c r="O181" s="11">
        <f t="shared" si="31"/>
        <v>588.6</v>
      </c>
      <c r="P181" s="18">
        <f t="shared" si="33"/>
        <v>0.17675624975579274</v>
      </c>
    </row>
    <row r="182" spans="6:16" x14ac:dyDescent="0.2">
      <c r="F182" s="10">
        <v>1.81</v>
      </c>
      <c r="G182" s="11">
        <f t="shared" si="32"/>
        <v>8.3964745163033978</v>
      </c>
      <c r="H182" s="11">
        <f t="shared" si="24"/>
        <v>7.2337759180973986</v>
      </c>
      <c r="I182" s="11">
        <f t="shared" si="25"/>
        <v>1.474903716831828</v>
      </c>
      <c r="J182" s="11">
        <f t="shared" si="26"/>
        <v>16.418338562893886</v>
      </c>
      <c r="K182" s="12">
        <f t="shared" si="27"/>
        <v>104.91256157280355</v>
      </c>
      <c r="L182" s="11">
        <f t="shared" si="28"/>
        <v>1.7485426928800591</v>
      </c>
      <c r="M182" s="12">
        <f t="shared" si="29"/>
        <v>758.91396141125688</v>
      </c>
      <c r="N182" s="11">
        <f t="shared" si="30"/>
        <v>12.648566023520948</v>
      </c>
      <c r="O182" s="11">
        <f t="shared" si="31"/>
        <v>588.6</v>
      </c>
      <c r="P182" s="18">
        <f t="shared" si="33"/>
        <v>0.17547523290798858</v>
      </c>
    </row>
    <row r="183" spans="6:16" x14ac:dyDescent="0.2">
      <c r="F183" s="10">
        <v>1.82</v>
      </c>
      <c r="G183" s="11">
        <f t="shared" si="32"/>
        <v>8.468959056825609</v>
      </c>
      <c r="H183" s="11">
        <f t="shared" si="24"/>
        <v>7.248454052221164</v>
      </c>
      <c r="I183" s="11">
        <f t="shared" si="25"/>
        <v>1.4607458678959042</v>
      </c>
      <c r="J183" s="11">
        <f t="shared" si="26"/>
        <v>16.485035423996024</v>
      </c>
      <c r="K183" s="12">
        <f t="shared" si="27"/>
        <v>104.12978749775027</v>
      </c>
      <c r="L183" s="11">
        <f t="shared" si="28"/>
        <v>1.7354964582958379</v>
      </c>
      <c r="M183" s="12">
        <f t="shared" si="29"/>
        <v>754.77998014499667</v>
      </c>
      <c r="N183" s="11">
        <f t="shared" si="30"/>
        <v>12.579666335749945</v>
      </c>
      <c r="O183" s="11">
        <f t="shared" si="31"/>
        <v>588.6</v>
      </c>
      <c r="P183" s="18">
        <f t="shared" si="33"/>
        <v>0.17420585398927668</v>
      </c>
    </row>
    <row r="184" spans="6:16" x14ac:dyDescent="0.2">
      <c r="F184" s="10">
        <v>1.83</v>
      </c>
      <c r="G184" s="11">
        <f t="shared" si="32"/>
        <v>8.5415889697102667</v>
      </c>
      <c r="H184" s="11">
        <f t="shared" si="24"/>
        <v>7.2629912884658259</v>
      </c>
      <c r="I184" s="11">
        <f t="shared" si="25"/>
        <v>1.4467239225340272</v>
      </c>
      <c r="J184" s="11">
        <f t="shared" si="26"/>
        <v>16.551225308417354</v>
      </c>
      <c r="K184" s="12">
        <f t="shared" si="27"/>
        <v>103.35466066045899</v>
      </c>
      <c r="L184" s="11">
        <f t="shared" si="28"/>
        <v>1.7225776776743165</v>
      </c>
      <c r="M184" s="12">
        <f t="shared" si="29"/>
        <v>750.66399999925522</v>
      </c>
      <c r="N184" s="11">
        <f t="shared" si="30"/>
        <v>12.511066666654253</v>
      </c>
      <c r="O184" s="11">
        <f t="shared" si="31"/>
        <v>588.6</v>
      </c>
      <c r="P184" s="18">
        <f t="shared" si="33"/>
        <v>0.1729480197689687</v>
      </c>
    </row>
    <row r="185" spans="6:16" x14ac:dyDescent="0.2">
      <c r="F185" s="10">
        <v>1.84</v>
      </c>
      <c r="G185" s="11">
        <f t="shared" si="32"/>
        <v>8.6143628595036041</v>
      </c>
      <c r="H185" s="11">
        <f t="shared" si="24"/>
        <v>7.2773889793338293</v>
      </c>
      <c r="I185" s="11">
        <f t="shared" si="25"/>
        <v>1.4328365761849231</v>
      </c>
      <c r="J185" s="11">
        <f t="shared" si="26"/>
        <v>16.616910536664857</v>
      </c>
      <c r="K185" s="12">
        <f t="shared" si="27"/>
        <v>102.58710510776025</v>
      </c>
      <c r="L185" s="11">
        <f t="shared" si="28"/>
        <v>1.7097850851293375</v>
      </c>
      <c r="M185" s="12">
        <f t="shared" si="29"/>
        <v>746.56626813297567</v>
      </c>
      <c r="N185" s="11">
        <f t="shared" si="30"/>
        <v>12.442771135549593</v>
      </c>
      <c r="O185" s="11">
        <f t="shared" si="31"/>
        <v>588.6</v>
      </c>
      <c r="P185" s="18">
        <f t="shared" si="33"/>
        <v>0.17170163740420372</v>
      </c>
    </row>
    <row r="186" spans="6:16" x14ac:dyDescent="0.2">
      <c r="F186" s="10">
        <v>1.85</v>
      </c>
      <c r="G186" s="11">
        <f t="shared" si="32"/>
        <v>8.6872793441470506</v>
      </c>
      <c r="H186" s="11">
        <f t="shared" si="24"/>
        <v>7.2916484643447275</v>
      </c>
      <c r="I186" s="11">
        <f t="shared" si="25"/>
        <v>1.4190825368100224</v>
      </c>
      <c r="J186" s="11">
        <f t="shared" si="26"/>
        <v>16.682093455615863</v>
      </c>
      <c r="K186" s="12">
        <f t="shared" si="27"/>
        <v>101.8270456642172</v>
      </c>
      <c r="L186" s="11">
        <f t="shared" si="28"/>
        <v>1.6971174277369532</v>
      </c>
      <c r="M186" s="12">
        <f t="shared" si="29"/>
        <v>742.48702114624973</v>
      </c>
      <c r="N186" s="11">
        <f t="shared" si="30"/>
        <v>12.374783685770829</v>
      </c>
      <c r="O186" s="11">
        <f t="shared" si="31"/>
        <v>588.6</v>
      </c>
      <c r="P186" s="18">
        <f t="shared" si="33"/>
        <v>0.17046661444964509</v>
      </c>
    </row>
    <row r="187" spans="6:16" x14ac:dyDescent="0.2">
      <c r="F187" s="10">
        <v>1.86</v>
      </c>
      <c r="G187" s="11">
        <f t="shared" si="32"/>
        <v>8.7603370548486481</v>
      </c>
      <c r="H187" s="11">
        <f t="shared" si="24"/>
        <v>7.3057710701597927</v>
      </c>
      <c r="I187" s="11">
        <f t="shared" si="25"/>
        <v>1.4054605247732497</v>
      </c>
      <c r="J187" s="11">
        <f t="shared" si="26"/>
        <v>16.746776437335459</v>
      </c>
      <c r="K187" s="12">
        <f t="shared" si="27"/>
        <v>101.07440792373043</v>
      </c>
      <c r="L187" s="11">
        <f t="shared" si="28"/>
        <v>1.6845734653955071</v>
      </c>
      <c r="M187" s="12">
        <f t="shared" si="29"/>
        <v>738.4264853427195</v>
      </c>
      <c r="N187" s="11">
        <f t="shared" si="30"/>
        <v>12.307108089045325</v>
      </c>
      <c r="O187" s="11">
        <f t="shared" si="31"/>
        <v>588.6</v>
      </c>
      <c r="P187" s="18">
        <f t="shared" si="33"/>
        <v>0.16924285886675119</v>
      </c>
    </row>
    <row r="188" spans="6:16" x14ac:dyDescent="0.2">
      <c r="F188" s="10">
        <v>1.87</v>
      </c>
      <c r="G188" s="11">
        <f t="shared" si="32"/>
        <v>8.8335346359557025</v>
      </c>
      <c r="H188" s="11">
        <f t="shared" si="24"/>
        <v>7.3197581107054592</v>
      </c>
      <c r="I188" s="11">
        <f t="shared" si="25"/>
        <v>1.3919692727219724</v>
      </c>
      <c r="J188" s="11">
        <f t="shared" si="26"/>
        <v>16.810961877923084</v>
      </c>
      <c r="K188" s="12">
        <f t="shared" si="27"/>
        <v>100.32911824124142</v>
      </c>
      <c r="L188" s="11">
        <f t="shared" si="28"/>
        <v>1.6721519706873569</v>
      </c>
      <c r="M188" s="12">
        <f t="shared" si="29"/>
        <v>734.38487698625386</v>
      </c>
      <c r="N188" s="11">
        <f t="shared" si="30"/>
        <v>12.239747949770898</v>
      </c>
      <c r="O188" s="11">
        <f t="shared" si="31"/>
        <v>588.6</v>
      </c>
      <c r="P188" s="18">
        <f t="shared" si="33"/>
        <v>0.1680302790326316</v>
      </c>
    </row>
    <row r="189" spans="6:16" x14ac:dyDescent="0.2">
      <c r="F189" s="10">
        <v>1.88</v>
      </c>
      <c r="G189" s="11">
        <f t="shared" si="32"/>
        <v>8.9068707448286588</v>
      </c>
      <c r="H189" s="11">
        <f t="shared" si="24"/>
        <v>7.3336108872955537</v>
      </c>
      <c r="I189" s="11">
        <f t="shared" si="25"/>
        <v>1.378607525469089</v>
      </c>
      <c r="J189" s="11">
        <f t="shared" si="26"/>
        <v>16.874652196387519</v>
      </c>
      <c r="K189" s="12">
        <f t="shared" si="27"/>
        <v>99.591103724532857</v>
      </c>
      <c r="L189" s="11">
        <f t="shared" si="28"/>
        <v>1.6598517287422143</v>
      </c>
      <c r="M189" s="12">
        <f t="shared" si="29"/>
        <v>730.36240255201494</v>
      </c>
      <c r="N189" s="11">
        <f t="shared" si="30"/>
        <v>12.172706709200249</v>
      </c>
      <c r="O189" s="11">
        <f t="shared" si="31"/>
        <v>588.6</v>
      </c>
      <c r="P189" s="18">
        <f t="shared" si="33"/>
        <v>0.16682878374850013</v>
      </c>
    </row>
    <row r="190" spans="6:16" x14ac:dyDescent="0.2">
      <c r="F190" s="10">
        <v>1.89</v>
      </c>
      <c r="G190" s="11">
        <f t="shared" si="32"/>
        <v>8.9803440517161821</v>
      </c>
      <c r="H190" s="11">
        <f t="shared" si="24"/>
        <v>7.3473306887523808</v>
      </c>
      <c r="I190" s="11">
        <f t="shared" si="25"/>
        <v>1.3653740398762499</v>
      </c>
      <c r="J190" s="11">
        <f t="shared" si="26"/>
        <v>16.937849833549862</v>
      </c>
      <c r="K190" s="12">
        <f t="shared" si="27"/>
        <v>98.860292226124855</v>
      </c>
      <c r="L190" s="11">
        <f t="shared" si="28"/>
        <v>1.6476715371020809</v>
      </c>
      <c r="M190" s="12">
        <f t="shared" si="29"/>
        <v>726.3592589720356</v>
      </c>
      <c r="N190" s="11">
        <f t="shared" si="30"/>
        <v>12.105987649533926</v>
      </c>
      <c r="O190" s="11">
        <f t="shared" si="31"/>
        <v>588.6</v>
      </c>
      <c r="P190" s="18">
        <f t="shared" si="33"/>
        <v>0.16563828224773489</v>
      </c>
    </row>
    <row r="191" spans="6:16" x14ac:dyDescent="0.2">
      <c r="F191" s="10">
        <v>1.9</v>
      </c>
      <c r="G191" s="11">
        <f t="shared" si="32"/>
        <v>9.0539532396314488</v>
      </c>
      <c r="H191" s="11">
        <f t="shared" si="24"/>
        <v>7.3609187915266148</v>
      </c>
      <c r="I191" s="11">
        <f t="shared" si="25"/>
        <v>1.3522675847381997</v>
      </c>
      <c r="J191" s="11">
        <f t="shared" si="26"/>
        <v>17.000557250973703</v>
      </c>
      <c r="K191" s="12">
        <f t="shared" si="27"/>
        <v>98.136612335265681</v>
      </c>
      <c r="L191" s="11">
        <f t="shared" si="28"/>
        <v>1.6356102055877613</v>
      </c>
      <c r="M191" s="12">
        <f t="shared" si="29"/>
        <v>722.37563387541968</v>
      </c>
      <c r="N191" s="11">
        <f t="shared" si="30"/>
        <v>12.039593897923661</v>
      </c>
      <c r="O191" s="11">
        <f t="shared" si="31"/>
        <v>588.6</v>
      </c>
      <c r="P191" s="18">
        <f t="shared" si="33"/>
        <v>0.16445868420355647</v>
      </c>
    </row>
    <row r="192" spans="6:16" x14ac:dyDescent="0.2">
      <c r="F192" s="10">
        <v>1.91</v>
      </c>
      <c r="G192" s="11">
        <f t="shared" si="32"/>
        <v>9.1276970042296099</v>
      </c>
      <c r="H192" s="11">
        <f t="shared" si="24"/>
        <v>7.3743764598160713</v>
      </c>
      <c r="I192" s="11">
        <f t="shared" si="25"/>
        <v>1.3392869406682291</v>
      </c>
      <c r="J192" s="11">
        <f t="shared" si="26"/>
        <v>17.062776929922077</v>
      </c>
      <c r="K192" s="12">
        <f t="shared" si="27"/>
        <v>97.419993370015817</v>
      </c>
      <c r="L192" s="11">
        <f t="shared" si="28"/>
        <v>1.6236665561669303</v>
      </c>
      <c r="M192" s="12">
        <f t="shared" si="29"/>
        <v>718.41170582328232</v>
      </c>
      <c r="N192" s="11">
        <f t="shared" si="30"/>
        <v>11.97352843038804</v>
      </c>
      <c r="O192" s="11">
        <f t="shared" si="31"/>
        <v>588.6</v>
      </c>
      <c r="P192" s="18">
        <f t="shared" si="33"/>
        <v>0.16328989973633493</v>
      </c>
    </row>
    <row r="193" spans="6:16" x14ac:dyDescent="0.2">
      <c r="F193" s="10">
        <v>1.92</v>
      </c>
      <c r="G193" s="11">
        <f t="shared" si="32"/>
        <v>9.2015740536864428</v>
      </c>
      <c r="H193" s="11">
        <f t="shared" si="24"/>
        <v>7.3877049456833142</v>
      </c>
      <c r="I193" s="11">
        <f t="shared" si="25"/>
        <v>1.3264308999847285</v>
      </c>
      <c r="J193" s="11">
        <f t="shared" si="26"/>
        <v>17.124511370340496</v>
      </c>
      <c r="K193" s="12">
        <f t="shared" si="27"/>
        <v>96.71036536942421</v>
      </c>
      <c r="L193" s="11">
        <f t="shared" si="28"/>
        <v>1.6118394228237369</v>
      </c>
      <c r="M193" s="12">
        <f t="shared" si="29"/>
        <v>714.46764453853552</v>
      </c>
      <c r="N193" s="11">
        <f t="shared" si="30"/>
        <v>11.90779407564226</v>
      </c>
      <c r="O193" s="11">
        <f t="shared" si="31"/>
        <v>588.6</v>
      </c>
      <c r="P193" s="18">
        <f t="shared" si="33"/>
        <v>0.16213183942053511</v>
      </c>
    </row>
    <row r="194" spans="6:16" x14ac:dyDescent="0.2">
      <c r="F194" s="10">
        <v>1.93</v>
      </c>
      <c r="G194" s="11">
        <f t="shared" si="32"/>
        <v>9.2755831085781644</v>
      </c>
      <c r="H194" s="11">
        <f t="shared" ref="H194:H257" si="34">$A$3*(1-EXP(-F194/$A$5))</f>
        <v>7.4009054891721497</v>
      </c>
      <c r="I194" s="11">
        <f t="shared" si="25"/>
        <v>1.3136982665988255</v>
      </c>
      <c r="J194" s="11">
        <f t="shared" si="26"/>
        <v>17.185763089865617</v>
      </c>
      <c r="K194" s="12">
        <f t="shared" si="27"/>
        <v>96.00765908579514</v>
      </c>
      <c r="L194" s="11">
        <f t="shared" si="28"/>
        <v>1.600127651429919</v>
      </c>
      <c r="M194" s="12">
        <f t="shared" si="29"/>
        <v>710.54361113062964</v>
      </c>
      <c r="N194" s="11">
        <f t="shared" si="30"/>
        <v>11.842393518843828</v>
      </c>
      <c r="O194" s="11">
        <f t="shared" si="31"/>
        <v>588.6</v>
      </c>
      <c r="P194" s="18">
        <f t="shared" si="33"/>
        <v>0.16098441429131075</v>
      </c>
    </row>
    <row r="195" spans="6:16" x14ac:dyDescent="0.2">
      <c r="F195" s="10">
        <v>1.94</v>
      </c>
      <c r="G195" s="11">
        <f t="shared" si="32"/>
        <v>9.3497229017623944</v>
      </c>
      <c r="H195" s="11">
        <f t="shared" si="34"/>
        <v>7.4139793184229941</v>
      </c>
      <c r="I195" s="11">
        <f t="shared" ref="I195:I258" si="35">($A$3/$A$5)*EXP(-F195/$A$5)</f>
        <v>1.3010878559031069</v>
      </c>
      <c r="J195" s="11">
        <f t="shared" ref="J195:J258" si="36">(0.5*(1.293*($A$13/760*273/(273+$A$11)))*((0.2025*$A$7^0.725*$A$9^0.425)*0.266)*0.9)*H195^2</f>
        <v>17.246534622858888</v>
      </c>
      <c r="K195" s="12">
        <f t="shared" ref="K195:K258" si="37">J195+$A$9*I195</f>
        <v>95.31180597704531</v>
      </c>
      <c r="L195" s="11">
        <f t="shared" ref="L195:L258" si="38">K195/$A$9</f>
        <v>1.5885300996174219</v>
      </c>
      <c r="M195" s="12">
        <f t="shared" ref="M195:M258" si="39">K195*H195</f>
        <v>706.63975831535902</v>
      </c>
      <c r="N195" s="11">
        <f t="shared" ref="N195:N258" si="40">L195*H195</f>
        <v>11.777329305255984</v>
      </c>
      <c r="O195" s="11">
        <f t="shared" ref="O195:O258" si="41">$A$9*9.81</f>
        <v>588.6</v>
      </c>
      <c r="P195" s="18">
        <f t="shared" si="33"/>
        <v>0.15984753585075745</v>
      </c>
    </row>
    <row r="196" spans="6:16" x14ac:dyDescent="0.2">
      <c r="F196" s="10">
        <v>1.95</v>
      </c>
      <c r="G196" s="11">
        <f t="shared" ref="G196:G259" si="42">G195+H196*0.01</f>
        <v>9.4239921782602654</v>
      </c>
      <c r="H196" s="11">
        <f t="shared" si="34"/>
        <v>7.4269276497871388</v>
      </c>
      <c r="I196" s="11">
        <f t="shared" si="35"/>
        <v>1.2885984946614053</v>
      </c>
      <c r="J196" s="11">
        <f t="shared" si="36"/>
        <v>17.306828519464744</v>
      </c>
      <c r="K196" s="12">
        <f t="shared" si="37"/>
        <v>94.622738199149069</v>
      </c>
      <c r="L196" s="11">
        <f t="shared" si="38"/>
        <v>1.5770456366524845</v>
      </c>
      <c r="M196" s="12">
        <f t="shared" si="39"/>
        <v>702.75623062982993</v>
      </c>
      <c r="N196" s="11">
        <f t="shared" si="40"/>
        <v>11.712603843830498</v>
      </c>
      <c r="O196" s="11">
        <f t="shared" si="41"/>
        <v>588.6</v>
      </c>
      <c r="P196" s="18">
        <f t="shared" si="33"/>
        <v>0.15872111607383371</v>
      </c>
    </row>
    <row r="197" spans="6:16" x14ac:dyDescent="0.2">
      <c r="F197" s="10">
        <v>1.96</v>
      </c>
      <c r="G197" s="11">
        <f t="shared" si="42"/>
        <v>9.4983896951396645</v>
      </c>
      <c r="H197" s="11">
        <f t="shared" si="34"/>
        <v>7.4397516879399159</v>
      </c>
      <c r="I197" s="11">
        <f t="shared" si="35"/>
        <v>1.2762290208996443</v>
      </c>
      <c r="J197" s="11">
        <f t="shared" si="36"/>
        <v>17.366647344692719</v>
      </c>
      <c r="K197" s="12">
        <f t="shared" si="37"/>
        <v>93.940388598671376</v>
      </c>
      <c r="L197" s="11">
        <f t="shared" si="38"/>
        <v>1.5656731433111897</v>
      </c>
      <c r="M197" s="12">
        <f t="shared" si="39"/>
        <v>698.893164642697</v>
      </c>
      <c r="N197" s="11">
        <f t="shared" si="40"/>
        <v>11.648219410711617</v>
      </c>
      <c r="O197" s="11">
        <f t="shared" si="41"/>
        <v>588.6</v>
      </c>
      <c r="P197" s="18">
        <f t="shared" si="33"/>
        <v>0.15760506741395933</v>
      </c>
    </row>
    <row r="198" spans="6:16" x14ac:dyDescent="0.2">
      <c r="F198" s="10">
        <v>1.97</v>
      </c>
      <c r="G198" s="11">
        <f t="shared" si="42"/>
        <v>9.5729142213995928</v>
      </c>
      <c r="H198" s="11">
        <f t="shared" si="34"/>
        <v>7.4524526259927715</v>
      </c>
      <c r="I198" s="11">
        <f t="shared" si="35"/>
        <v>1.2639782837977322</v>
      </c>
      <c r="J198" s="11">
        <f t="shared" si="36"/>
        <v>17.425993677523017</v>
      </c>
      <c r="K198" s="12">
        <f t="shared" si="37"/>
        <v>93.264690705386954</v>
      </c>
      <c r="L198" s="11">
        <f t="shared" si="38"/>
        <v>1.5544115117564492</v>
      </c>
      <c r="M198" s="12">
        <f t="shared" si="39"/>
        <v>695.0506891597646</v>
      </c>
      <c r="N198" s="11">
        <f t="shared" si="40"/>
        <v>11.584178152662744</v>
      </c>
      <c r="O198" s="11">
        <f t="shared" si="41"/>
        <v>588.6</v>
      </c>
      <c r="P198" s="18">
        <f t="shared" si="33"/>
        <v>0.15649930280830118</v>
      </c>
    </row>
    <row r="199" spans="6:16" x14ac:dyDescent="0.2">
      <c r="F199" s="10">
        <v>1.98</v>
      </c>
      <c r="G199" s="11">
        <f t="shared" si="42"/>
        <v>9.6475645378556347</v>
      </c>
      <c r="H199" s="11">
        <f t="shared" si="34"/>
        <v>7.4650316456042782</v>
      </c>
      <c r="I199" s="11">
        <f t="shared" si="35"/>
        <v>1.251845143582494</v>
      </c>
      <c r="J199" s="11">
        <f t="shared" si="36"/>
        <v>17.484870110035089</v>
      </c>
      <c r="K199" s="12">
        <f t="shared" si="37"/>
        <v>92.595578724984733</v>
      </c>
      <c r="L199" s="11">
        <f t="shared" si="38"/>
        <v>1.5432596454164123</v>
      </c>
      <c r="M199" s="12">
        <f t="shared" si="39"/>
        <v>691.22892542505326</v>
      </c>
      <c r="N199" s="11">
        <f t="shared" si="40"/>
        <v>11.520482090417556</v>
      </c>
      <c r="O199" s="11">
        <f t="shared" si="41"/>
        <v>588.6</v>
      </c>
      <c r="P199" s="18">
        <f t="shared" si="33"/>
        <v>0.15540373568275434</v>
      </c>
    </row>
    <row r="200" spans="6:16" x14ac:dyDescent="0.2">
      <c r="F200" s="10">
        <v>1.99</v>
      </c>
      <c r="G200" s="11">
        <f t="shared" si="42"/>
        <v>9.7223394370265357</v>
      </c>
      <c r="H200" s="11">
        <f t="shared" si="34"/>
        <v>7.4774899170900655</v>
      </c>
      <c r="I200" s="11">
        <f t="shared" si="35"/>
        <v>1.2398284714216279</v>
      </c>
      <c r="J200" s="11">
        <f t="shared" si="36"/>
        <v>17.543279246558566</v>
      </c>
      <c r="K200" s="12">
        <f t="shared" si="37"/>
        <v>91.932987531856242</v>
      </c>
      <c r="L200" s="11">
        <f t="shared" si="38"/>
        <v>1.5322164588642706</v>
      </c>
      <c r="M200" s="12">
        <f t="shared" si="39"/>
        <v>687.42798731742175</v>
      </c>
      <c r="N200" s="11">
        <f t="shared" si="40"/>
        <v>11.457133121957028</v>
      </c>
      <c r="O200" s="11">
        <f t="shared" si="41"/>
        <v>588.6</v>
      </c>
      <c r="P200" s="18">
        <f t="shared" si="33"/>
        <v>0.15431827995662806</v>
      </c>
    </row>
    <row r="201" spans="6:16" x14ac:dyDescent="0.2">
      <c r="F201" s="10">
        <v>2</v>
      </c>
      <c r="G201" s="11">
        <f t="shared" si="42"/>
        <v>9.797237723021853</v>
      </c>
      <c r="H201" s="11">
        <f t="shared" si="34"/>
        <v>7.4898285995317107</v>
      </c>
      <c r="I201" s="11">
        <f t="shared" si="35"/>
        <v>1.2279271493186841</v>
      </c>
      <c r="J201" s="11">
        <f t="shared" si="36"/>
        <v>17.60122370284628</v>
      </c>
      <c r="K201" s="12">
        <f t="shared" si="37"/>
        <v>91.276852661967325</v>
      </c>
      <c r="L201" s="11">
        <f t="shared" si="38"/>
        <v>1.5212808776994555</v>
      </c>
      <c r="M201" s="12">
        <f t="shared" si="39"/>
        <v>683.64798154284506</v>
      </c>
      <c r="N201" s="11">
        <f t="shared" si="40"/>
        <v>11.394133025714085</v>
      </c>
      <c r="O201" s="11">
        <f t="shared" si="41"/>
        <v>588.6</v>
      </c>
      <c r="P201" s="18">
        <f t="shared" si="33"/>
        <v>0.15324285004704533</v>
      </c>
    </row>
    <row r="202" spans="6:16" x14ac:dyDescent="0.2">
      <c r="F202" s="10">
        <v>2.0099999999999998</v>
      </c>
      <c r="G202" s="11">
        <f t="shared" si="42"/>
        <v>9.8722582114306991</v>
      </c>
      <c r="H202" s="11">
        <f t="shared" si="34"/>
        <v>7.5020488408845685</v>
      </c>
      <c r="I202" s="11">
        <f t="shared" si="35"/>
        <v>1.2161400700090483</v>
      </c>
      <c r="J202" s="11">
        <f t="shared" si="36"/>
        <v>17.658706105268656</v>
      </c>
      <c r="K202" s="12">
        <f t="shared" si="37"/>
        <v>90.627110305811556</v>
      </c>
      <c r="L202" s="11">
        <f t="shared" si="38"/>
        <v>1.5104518384301926</v>
      </c>
      <c r="M202" s="12">
        <f t="shared" si="39"/>
        <v>679.88900782243149</v>
      </c>
      <c r="N202" s="11">
        <f t="shared" si="40"/>
        <v>11.331483463707192</v>
      </c>
      <c r="O202" s="11">
        <f t="shared" si="41"/>
        <v>588.6</v>
      </c>
      <c r="P202" s="18">
        <f t="shared" si="33"/>
        <v>0.15217736087306349</v>
      </c>
    </row>
    <row r="203" spans="6:16" x14ac:dyDescent="0.2">
      <c r="F203" s="10">
        <v>2.02</v>
      </c>
      <c r="G203" s="11">
        <f t="shared" si="42"/>
        <v>9.9473997292115452</v>
      </c>
      <c r="H203" s="11">
        <f t="shared" si="34"/>
        <v>7.5141517780845799</v>
      </c>
      <c r="I203" s="11">
        <f t="shared" si="35"/>
        <v>1.2044661368569256</v>
      </c>
      <c r="J203" s="11">
        <f t="shared" si="36"/>
        <v>17.715729090029239</v>
      </c>
      <c r="K203" s="12">
        <f t="shared" si="37"/>
        <v>89.983697301444778</v>
      </c>
      <c r="L203" s="11">
        <f t="shared" si="38"/>
        <v>1.499728288357413</v>
      </c>
      <c r="M203" s="12">
        <f t="shared" si="39"/>
        <v>676.15115907627592</v>
      </c>
      <c r="N203" s="11">
        <f t="shared" si="40"/>
        <v>11.269185984604599</v>
      </c>
      <c r="O203" s="11">
        <f t="shared" si="41"/>
        <v>588.6</v>
      </c>
      <c r="P203" s="18">
        <f t="shared" si="33"/>
        <v>0.15112172785952582</v>
      </c>
    </row>
    <row r="204" spans="6:16" x14ac:dyDescent="0.2">
      <c r="F204" s="10">
        <v>2.0299999999999998</v>
      </c>
      <c r="G204" s="11">
        <f t="shared" si="42"/>
        <v>10.022661114583086</v>
      </c>
      <c r="H204" s="11">
        <f t="shared" si="34"/>
        <v>7.5261385371540444</v>
      </c>
      <c r="I204" s="11">
        <f t="shared" si="35"/>
        <v>1.1929042637533129</v>
      </c>
      <c r="J204" s="11">
        <f t="shared" si="36"/>
        <v>17.7722953024007</v>
      </c>
      <c r="K204" s="12">
        <f t="shared" si="37"/>
        <v>89.346551127599469</v>
      </c>
      <c r="L204" s="11">
        <f t="shared" si="38"/>
        <v>1.4891091854599912</v>
      </c>
      <c r="M204" s="12">
        <f t="shared" si="39"/>
        <v>672.43452160323045</v>
      </c>
      <c r="N204" s="11">
        <f t="shared" si="40"/>
        <v>11.207242026720508</v>
      </c>
      <c r="O204" s="11">
        <f t="shared" si="41"/>
        <v>588.6</v>
      </c>
      <c r="P204" s="18">
        <f t="shared" si="33"/>
        <v>0.15007586694065017</v>
      </c>
    </row>
    <row r="205" spans="6:16" x14ac:dyDescent="0.2">
      <c r="F205" s="10">
        <v>2.04</v>
      </c>
      <c r="G205" s="11">
        <f t="shared" si="42"/>
        <v>10.098041216916149</v>
      </c>
      <c r="H205" s="11">
        <f t="shared" si="34"/>
        <v>7.5380102333063839</v>
      </c>
      <c r="I205" s="11">
        <f t="shared" si="35"/>
        <v>1.1814533750149501</v>
      </c>
      <c r="J205" s="11">
        <f t="shared" si="36"/>
        <v>17.828407395981049</v>
      </c>
      <c r="K205" s="12">
        <f t="shared" si="37"/>
        <v>88.71560989687805</v>
      </c>
      <c r="L205" s="11">
        <f t="shared" si="38"/>
        <v>1.4785934982813009</v>
      </c>
      <c r="M205" s="12">
        <f t="shared" si="39"/>
        <v>668.73917525668389</v>
      </c>
      <c r="N205" s="11">
        <f t="shared" si="40"/>
        <v>11.145652920944732</v>
      </c>
      <c r="O205" s="11">
        <f t="shared" si="41"/>
        <v>588.6</v>
      </c>
      <c r="P205" s="18">
        <f t="shared" si="33"/>
        <v>0.14903969456336449</v>
      </c>
    </row>
    <row r="206" spans="6:16" x14ac:dyDescent="0.2">
      <c r="F206" s="10">
        <v>2.0499999999999998</v>
      </c>
      <c r="G206" s="11">
        <f t="shared" si="42"/>
        <v>10.173538896626649</v>
      </c>
      <c r="H206" s="11">
        <f t="shared" si="34"/>
        <v>7.5497679710498984</v>
      </c>
      <c r="I206" s="11">
        <f t="shared" si="35"/>
        <v>1.1701124052842418</v>
      </c>
      <c r="J206" s="11">
        <f t="shared" si="36"/>
        <v>17.88406803196948</v>
      </c>
      <c r="K206" s="12">
        <f t="shared" si="37"/>
        <v>88.090812349023977</v>
      </c>
      <c r="L206" s="11">
        <f t="shared" si="38"/>
        <v>1.4681802058170663</v>
      </c>
      <c r="M206" s="12">
        <f t="shared" si="39"/>
        <v>665.06519361642813</v>
      </c>
      <c r="N206" s="11">
        <f t="shared" si="40"/>
        <v>11.084419893607135</v>
      </c>
      <c r="O206" s="11">
        <f t="shared" si="41"/>
        <v>588.6</v>
      </c>
      <c r="P206" s="18">
        <f t="shared" si="33"/>
        <v>0.1480131276903951</v>
      </c>
    </row>
    <row r="207" spans="6:16" x14ac:dyDescent="0.2">
      <c r="F207" s="10">
        <v>2.06</v>
      </c>
      <c r="G207" s="11">
        <f t="shared" si="42"/>
        <v>10.249153025069555</v>
      </c>
      <c r="H207" s="11">
        <f t="shared" si="34"/>
        <v>7.5614128442905315</v>
      </c>
      <c r="I207" s="11">
        <f t="shared" si="35"/>
        <v>1.1588802994301388</v>
      </c>
      <c r="J207" s="11">
        <f t="shared" si="36"/>
        <v>17.939279878461523</v>
      </c>
      <c r="K207" s="12">
        <f t="shared" si="37"/>
        <v>87.472097844269854</v>
      </c>
      <c r="L207" s="11">
        <f t="shared" si="38"/>
        <v>1.4578682974044976</v>
      </c>
      <c r="M207" s="12">
        <f t="shared" si="39"/>
        <v>661.41264415670014</v>
      </c>
      <c r="N207" s="11">
        <f t="shared" si="40"/>
        <v>11.023544069278337</v>
      </c>
      <c r="O207" s="11">
        <f t="shared" si="41"/>
        <v>588.6</v>
      </c>
      <c r="P207" s="18">
        <f t="shared" si="33"/>
        <v>0.14699608380311682</v>
      </c>
    </row>
    <row r="208" spans="6:16" x14ac:dyDescent="0.2">
      <c r="F208" s="10">
        <v>2.0699999999999998</v>
      </c>
      <c r="G208" s="11">
        <f t="shared" si="42"/>
        <v>10.324882484433891</v>
      </c>
      <c r="H208" s="11">
        <f t="shared" si="34"/>
        <v>7.5729459364336336</v>
      </c>
      <c r="I208" s="11">
        <f t="shared" si="35"/>
        <v>1.1477560124499735</v>
      </c>
      <c r="J208" s="11">
        <f t="shared" si="36"/>
        <v>17.994045609762967</v>
      </c>
      <c r="K208" s="12">
        <f t="shared" si="37"/>
        <v>86.859406356761369</v>
      </c>
      <c r="L208" s="11">
        <f t="shared" si="38"/>
        <v>1.4476567726126894</v>
      </c>
      <c r="M208" s="12">
        <f t="shared" si="39"/>
        <v>657.78158841047377</v>
      </c>
      <c r="N208" s="11">
        <f t="shared" si="40"/>
        <v>10.963026473507895</v>
      </c>
      <c r="O208" s="11">
        <f t="shared" si="41"/>
        <v>588.6</v>
      </c>
      <c r="P208" s="18">
        <f t="shared" si="33"/>
        <v>0.14598848090417121</v>
      </c>
    </row>
    <row r="209" spans="6:16" x14ac:dyDescent="0.2">
      <c r="F209" s="10">
        <v>2.08</v>
      </c>
      <c r="G209" s="11">
        <f t="shared" si="42"/>
        <v>10.400726167638739</v>
      </c>
      <c r="H209" s="11">
        <f t="shared" si="34"/>
        <v>7.5843683204847689</v>
      </c>
      <c r="I209" s="11">
        <f t="shared" si="35"/>
        <v>1.1367385093722331</v>
      </c>
      <c r="J209" s="11">
        <f t="shared" si="36"/>
        <v>18.048367905722298</v>
      </c>
      <c r="K209" s="12">
        <f t="shared" si="37"/>
        <v>86.252678468056288</v>
      </c>
      <c r="L209" s="11">
        <f t="shared" si="38"/>
        <v>1.4375446411342714</v>
      </c>
      <c r="M209" s="12">
        <f t="shared" si="39"/>
        <v>654.17208213008485</v>
      </c>
      <c r="N209" s="11">
        <f t="shared" si="40"/>
        <v>10.902868035501413</v>
      </c>
      <c r="O209" s="11">
        <f t="shared" si="41"/>
        <v>588.6</v>
      </c>
      <c r="P209" s="18">
        <f t="shared" si="33"/>
        <v>0.1449902375198607</v>
      </c>
    </row>
    <row r="210" spans="6:16" x14ac:dyDescent="0.2">
      <c r="F210" s="10">
        <v>2.09</v>
      </c>
      <c r="G210" s="11">
        <f t="shared" si="42"/>
        <v>10.476682978230235</v>
      </c>
      <c r="H210" s="11">
        <f t="shared" si="34"/>
        <v>7.5956810591495376</v>
      </c>
      <c r="I210" s="11">
        <f t="shared" si="35"/>
        <v>1.1258267651602722</v>
      </c>
      <c r="J210" s="11">
        <f t="shared" si="36"/>
        <v>18.102249451081082</v>
      </c>
      <c r="K210" s="12">
        <f t="shared" si="37"/>
        <v>85.651855360697411</v>
      </c>
      <c r="L210" s="11">
        <f t="shared" si="38"/>
        <v>1.4275309226782902</v>
      </c>
      <c r="M210" s="12">
        <f t="shared" si="39"/>
        <v>650.58417544426516</v>
      </c>
      <c r="N210" s="11">
        <f t="shared" si="40"/>
        <v>10.843069590737752</v>
      </c>
      <c r="O210" s="11">
        <f t="shared" si="41"/>
        <v>588.6</v>
      </c>
      <c r="P210" s="18">
        <f t="shared" si="33"/>
        <v>0.14400127270232532</v>
      </c>
    </row>
    <row r="211" spans="6:16" x14ac:dyDescent="0.2">
      <c r="F211" s="10">
        <v>2.1</v>
      </c>
      <c r="G211" s="11">
        <f t="shared" si="42"/>
        <v>10.55275183027956</v>
      </c>
      <c r="H211" s="11">
        <f t="shared" si="34"/>
        <v>7.6068852049324533</v>
      </c>
      <c r="I211" s="11">
        <f t="shared" si="35"/>
        <v>1.1150197646169437</v>
      </c>
      <c r="J211" s="11">
        <f t="shared" si="36"/>
        <v>18.155692934842047</v>
      </c>
      <c r="K211" s="12">
        <f t="shared" si="37"/>
        <v>85.056878811858681</v>
      </c>
      <c r="L211" s="11">
        <f t="shared" si="38"/>
        <v>1.4176146468643114</v>
      </c>
      <c r="M211" s="12">
        <f t="shared" si="39"/>
        <v>647.01791301166043</v>
      </c>
      <c r="N211" s="11">
        <f t="shared" si="40"/>
        <v>10.783631883527674</v>
      </c>
      <c r="O211" s="11">
        <f t="shared" si="41"/>
        <v>588.6</v>
      </c>
      <c r="P211" s="18">
        <f t="shared" si="33"/>
        <v>0.14302150603150884</v>
      </c>
    </row>
    <row r="212" spans="6:16" x14ac:dyDescent="0.2">
      <c r="F212" s="10">
        <v>2.11</v>
      </c>
      <c r="G212" s="11">
        <f t="shared" si="42"/>
        <v>10.628931648281908</v>
      </c>
      <c r="H212" s="11">
        <f t="shared" si="34"/>
        <v>7.6179818002348592</v>
      </c>
      <c r="I212" s="11">
        <f t="shared" si="35"/>
        <v>1.1043165022901487</v>
      </c>
      <c r="J212" s="11">
        <f t="shared" si="36"/>
        <v>18.208701049654334</v>
      </c>
      <c r="K212" s="12">
        <f t="shared" si="37"/>
        <v>84.467691187063252</v>
      </c>
      <c r="L212" s="11">
        <f t="shared" si="38"/>
        <v>1.4077948531177209</v>
      </c>
      <c r="M212" s="12">
        <f t="shared" si="39"/>
        <v>643.47333417090624</v>
      </c>
      <c r="N212" s="11">
        <f t="shared" si="40"/>
        <v>10.724555569515104</v>
      </c>
      <c r="O212" s="11">
        <f t="shared" si="41"/>
        <v>588.6</v>
      </c>
      <c r="P212" s="18">
        <f t="shared" si="33"/>
        <v>0.14205085761692129</v>
      </c>
    </row>
    <row r="213" spans="6:16" x14ac:dyDescent="0.2">
      <c r="F213" s="10">
        <v>2.12</v>
      </c>
      <c r="G213" s="11">
        <f t="shared" si="42"/>
        <v>10.705221367056428</v>
      </c>
      <c r="H213" s="11">
        <f t="shared" si="34"/>
        <v>7.6289718774519146</v>
      </c>
      <c r="I213" s="11">
        <f t="shared" si="35"/>
        <v>1.0937159823792924</v>
      </c>
      <c r="J213" s="11">
        <f t="shared" si="36"/>
        <v>18.261276491215693</v>
      </c>
      <c r="K213" s="12">
        <f t="shared" si="37"/>
        <v>83.884235433973231</v>
      </c>
      <c r="L213" s="11">
        <f t="shared" si="38"/>
        <v>1.3980705905662205</v>
      </c>
      <c r="M213" s="12">
        <f t="shared" si="39"/>
        <v>639.95047308733717</v>
      </c>
      <c r="N213" s="11">
        <f t="shared" si="40"/>
        <v>10.665841218122287</v>
      </c>
      <c r="O213" s="11">
        <f t="shared" si="41"/>
        <v>588.6</v>
      </c>
      <c r="P213" s="18">
        <f t="shared" si="33"/>
        <v>0.14108924809920412</v>
      </c>
    </row>
    <row r="214" spans="6:16" x14ac:dyDescent="0.2">
      <c r="F214" s="10">
        <v>2.13</v>
      </c>
      <c r="G214" s="11">
        <f t="shared" si="42"/>
        <v>10.781619931647114</v>
      </c>
      <c r="H214" s="11">
        <f t="shared" si="34"/>
        <v>7.6398564590686409</v>
      </c>
      <c r="I214" s="11">
        <f t="shared" si="35"/>
        <v>1.0832172186426374</v>
      </c>
      <c r="J214" s="11">
        <f t="shared" si="36"/>
        <v>18.313421957691094</v>
      </c>
      <c r="K214" s="12">
        <f t="shared" si="37"/>
        <v>83.306455076249335</v>
      </c>
      <c r="L214" s="11">
        <f t="shared" si="38"/>
        <v>1.388440917937489</v>
      </c>
      <c r="M214" s="12">
        <f t="shared" si="39"/>
        <v>636.4493588963951</v>
      </c>
      <c r="N214" s="11">
        <f t="shared" si="40"/>
        <v>10.607489314939919</v>
      </c>
      <c r="O214" s="11">
        <f t="shared" si="41"/>
        <v>588.6</v>
      </c>
      <c r="P214" s="18">
        <f t="shared" si="33"/>
        <v>0.14013659865150427</v>
      </c>
    </row>
    <row r="215" spans="6:16" x14ac:dyDescent="0.2">
      <c r="F215" s="10">
        <v>2.14</v>
      </c>
      <c r="G215" s="11">
        <f t="shared" si="42"/>
        <v>10.858126297224665</v>
      </c>
      <c r="H215" s="11">
        <f t="shared" si="34"/>
        <v>7.6506365577550577</v>
      </c>
      <c r="I215" s="11">
        <f t="shared" si="35"/>
        <v>1.0728192343055465</v>
      </c>
      <c r="J215" s="11">
        <f t="shared" si="36"/>
        <v>18.365140149147539</v>
      </c>
      <c r="K215" s="12">
        <f t="shared" si="37"/>
        <v>82.734294207480318</v>
      </c>
      <c r="L215" s="11">
        <f t="shared" si="38"/>
        <v>1.3789049034580052</v>
      </c>
      <c r="M215" s="12">
        <f t="shared" si="39"/>
        <v>632.97001584381144</v>
      </c>
      <c r="N215" s="11">
        <f t="shared" si="40"/>
        <v>10.549500264063523</v>
      </c>
      <c r="O215" s="11">
        <f t="shared" si="41"/>
        <v>588.6</v>
      </c>
      <c r="P215" s="18">
        <f t="shared" si="33"/>
        <v>0.13919283098066357</v>
      </c>
    </row>
    <row r="216" spans="6:16" x14ac:dyDescent="0.2">
      <c r="F216" s="10">
        <v>2.15</v>
      </c>
      <c r="G216" s="11">
        <f t="shared" si="42"/>
        <v>10.934739428989269</v>
      </c>
      <c r="H216" s="11">
        <f t="shared" si="34"/>
        <v>7.6613131764603901</v>
      </c>
      <c r="I216" s="11">
        <f t="shared" si="35"/>
        <v>1.0625210619696075</v>
      </c>
      <c r="J216" s="11">
        <f t="shared" si="36"/>
        <v>18.41643376700457</v>
      </c>
      <c r="K216" s="12">
        <f t="shared" si="37"/>
        <v>82.167697485181009</v>
      </c>
      <c r="L216" s="11">
        <f t="shared" si="38"/>
        <v>1.3694616247530169</v>
      </c>
      <c r="M216" s="12">
        <f t="shared" si="39"/>
        <v>629.51246342262857</v>
      </c>
      <c r="N216" s="11">
        <f t="shared" si="40"/>
        <v>10.491874390377143</v>
      </c>
      <c r="O216" s="11">
        <f t="shared" si="41"/>
        <v>588.6</v>
      </c>
      <c r="P216" s="18">
        <f t="shared" si="33"/>
        <v>0.13825786732822964</v>
      </c>
    </row>
    <row r="217" spans="6:16" x14ac:dyDescent="0.2">
      <c r="F217" s="10">
        <v>2.16</v>
      </c>
      <c r="G217" s="11">
        <f t="shared" si="42"/>
        <v>11.011458302074333</v>
      </c>
      <c r="H217" s="11">
        <f t="shared" si="34"/>
        <v>7.671887308506391</v>
      </c>
      <c r="I217" s="11">
        <f t="shared" si="35"/>
        <v>1.0523217435226266</v>
      </c>
      <c r="J217" s="11">
        <f t="shared" si="36"/>
        <v>18.467305513500293</v>
      </c>
      <c r="K217" s="12">
        <f t="shared" si="37"/>
        <v>81.606610124857895</v>
      </c>
      <c r="L217" s="11">
        <f t="shared" si="38"/>
        <v>1.3601101687476316</v>
      </c>
      <c r="M217" s="12">
        <f t="shared" si="39"/>
        <v>626.07671650712643</v>
      </c>
      <c r="N217" s="11">
        <f t="shared" si="40"/>
        <v>10.434611941785441</v>
      </c>
      <c r="O217" s="11">
        <f t="shared" si="41"/>
        <v>588.6</v>
      </c>
      <c r="P217" s="18">
        <f t="shared" si="33"/>
        <v>0.13733163047129332</v>
      </c>
    </row>
    <row r="218" spans="6:16" x14ac:dyDescent="0.2">
      <c r="F218" s="10">
        <v>2.17</v>
      </c>
      <c r="G218" s="11">
        <f t="shared" si="42"/>
        <v>11.088281901451131</v>
      </c>
      <c r="H218" s="11">
        <f t="shared" si="34"/>
        <v>7.6823599376797436</v>
      </c>
      <c r="I218" s="11">
        <f t="shared" si="35"/>
        <v>1.0422203300494925</v>
      </c>
      <c r="J218" s="11">
        <f t="shared" si="36"/>
        <v>18.517758091172375</v>
      </c>
      <c r="K218" s="12">
        <f t="shared" si="37"/>
        <v>81.050977894141937</v>
      </c>
      <c r="L218" s="11">
        <f t="shared" si="38"/>
        <v>1.3508496315690324</v>
      </c>
      <c r="M218" s="12">
        <f t="shared" si="39"/>
        <v>622.66278548372247</v>
      </c>
      <c r="N218" s="11">
        <f t="shared" si="40"/>
        <v>10.377713091395377</v>
      </c>
      <c r="O218" s="11">
        <f t="shared" si="41"/>
        <v>588.6</v>
      </c>
      <c r="P218" s="18">
        <f t="shared" si="33"/>
        <v>0.13641404372315988</v>
      </c>
    </row>
    <row r="219" spans="6:16" x14ac:dyDescent="0.2">
      <c r="F219" s="10">
        <v>2.1800000000000002</v>
      </c>
      <c r="G219" s="11">
        <f t="shared" si="42"/>
        <v>11.165209221834367</v>
      </c>
      <c r="H219" s="11">
        <f t="shared" si="34"/>
        <v>7.6927320383236033</v>
      </c>
      <c r="I219" s="11">
        <f t="shared" si="35"/>
        <v>1.0322158817438865</v>
      </c>
      <c r="J219" s="11">
        <f t="shared" si="36"/>
        <v>18.567794202353895</v>
      </c>
      <c r="K219" s="12">
        <f t="shared" si="37"/>
        <v>80.500747106987092</v>
      </c>
      <c r="L219" s="11">
        <f t="shared" si="38"/>
        <v>1.3416791184497849</v>
      </c>
      <c r="M219" s="12">
        <f t="shared" si="39"/>
        <v>619.2706763789057</v>
      </c>
      <c r="N219" s="11">
        <f t="shared" si="40"/>
        <v>10.321177939648429</v>
      </c>
      <c r="O219" s="11">
        <f t="shared" si="41"/>
        <v>588.6</v>
      </c>
      <c r="P219" s="18">
        <f t="shared" si="33"/>
        <v>0.13550503093385782</v>
      </c>
    </row>
    <row r="220" spans="6:16" x14ac:dyDescent="0.2">
      <c r="F220" s="10">
        <v>2.19</v>
      </c>
      <c r="G220" s="11">
        <f t="shared" si="42"/>
        <v>11.24223926758865</v>
      </c>
      <c r="H220" s="11">
        <f t="shared" si="34"/>
        <v>7.7030045754282366</v>
      </c>
      <c r="I220" s="11">
        <f t="shared" si="35"/>
        <v>1.0223074678208528</v>
      </c>
      <c r="J220" s="11">
        <f t="shared" si="36"/>
        <v>18.617416548683515</v>
      </c>
      <c r="K220" s="12">
        <f t="shared" si="37"/>
        <v>79.955864617934679</v>
      </c>
      <c r="L220" s="11">
        <f t="shared" si="38"/>
        <v>1.3325977436322447</v>
      </c>
      <c r="M220" s="12">
        <f t="shared" si="39"/>
        <v>615.90039098427144</v>
      </c>
      <c r="N220" s="11">
        <f t="shared" si="40"/>
        <v>10.265006516404526</v>
      </c>
      <c r="O220" s="11">
        <f t="shared" si="41"/>
        <v>588.6</v>
      </c>
      <c r="P220" s="18">
        <f t="shared" si="33"/>
        <v>0.1346045164904926</v>
      </c>
    </row>
    <row r="221" spans="6:16" x14ac:dyDescent="0.2">
      <c r="F221" s="10">
        <v>2.2000000000000002</v>
      </c>
      <c r="G221" s="11">
        <f t="shared" si="42"/>
        <v>11.319371052635857</v>
      </c>
      <c r="H221" s="11">
        <f t="shared" si="34"/>
        <v>7.7131785047208119</v>
      </c>
      <c r="I221" s="11">
        <f t="shared" si="35"/>
        <v>1.012494166430193</v>
      </c>
      <c r="J221" s="11">
        <f t="shared" si="36"/>
        <v>18.666627830629853</v>
      </c>
      <c r="K221" s="12">
        <f t="shared" si="37"/>
        <v>79.416277816441436</v>
      </c>
      <c r="L221" s="11">
        <f t="shared" si="38"/>
        <v>1.3236046302740239</v>
      </c>
      <c r="M221" s="12">
        <f t="shared" si="39"/>
        <v>612.55192697871234</v>
      </c>
      <c r="N221" s="11">
        <f t="shared" si="40"/>
        <v>10.209198782978538</v>
      </c>
      <c r="O221" s="11">
        <f t="shared" si="41"/>
        <v>588.6</v>
      </c>
      <c r="P221" s="18">
        <f t="shared" si="33"/>
        <v>0.13371242531744851</v>
      </c>
    </row>
    <row r="222" spans="6:16" x14ac:dyDescent="0.2">
      <c r="F222" s="10">
        <v>2.21</v>
      </c>
      <c r="G222" s="11">
        <f t="shared" si="42"/>
        <v>11.396603600363401</v>
      </c>
      <c r="H222" s="11">
        <f t="shared" si="34"/>
        <v>7.7232547727543048</v>
      </c>
      <c r="I222" s="11">
        <f t="shared" si="35"/>
        <v>1.0027750645707072</v>
      </c>
      <c r="J222" s="11">
        <f t="shared" si="36"/>
        <v>18.715430747029508</v>
      </c>
      <c r="K222" s="12">
        <f t="shared" si="37"/>
        <v>78.881934621271938</v>
      </c>
      <c r="L222" s="11">
        <f t="shared" si="38"/>
        <v>1.3146989103545323</v>
      </c>
      <c r="M222" s="12">
        <f t="shared" si="39"/>
        <v>609.22527804783158</v>
      </c>
      <c r="N222" s="11">
        <f t="shared" si="40"/>
        <v>10.153754634130525</v>
      </c>
      <c r="O222" s="11">
        <f t="shared" si="41"/>
        <v>588.6</v>
      </c>
      <c r="P222" s="18">
        <f t="shared" si="33"/>
        <v>0.1328286828764462</v>
      </c>
    </row>
    <row r="223" spans="6:16" x14ac:dyDescent="0.2">
      <c r="F223" s="10">
        <v>2.2200000000000002</v>
      </c>
      <c r="G223" s="11">
        <f t="shared" si="42"/>
        <v>11.473935943533357</v>
      </c>
      <c r="H223" s="11">
        <f t="shared" si="34"/>
        <v>7.7332343169955751</v>
      </c>
      <c r="I223" s="11">
        <f t="shared" si="35"/>
        <v>0.99314925800524567</v>
      </c>
      <c r="J223" s="11">
        <f t="shared" si="36"/>
        <v>18.763827994638699</v>
      </c>
      <c r="K223" s="12">
        <f t="shared" si="37"/>
        <v>78.352783474953441</v>
      </c>
      <c r="L223" s="11">
        <f t="shared" si="38"/>
        <v>1.3058797245825573</v>
      </c>
      <c r="M223" s="12">
        <f t="shared" si="39"/>
        <v>605.9204340006338</v>
      </c>
      <c r="N223" s="11">
        <f t="shared" si="40"/>
        <v>10.098673900010562</v>
      </c>
      <c r="O223" s="11">
        <f t="shared" si="41"/>
        <v>588.6</v>
      </c>
      <c r="P223" s="18">
        <f t="shared" si="33"/>
        <v>0.13195321516645855</v>
      </c>
    </row>
    <row r="224" spans="6:16" x14ac:dyDescent="0.2">
      <c r="F224" s="10">
        <v>2.23</v>
      </c>
      <c r="G224" s="11">
        <f t="shared" si="42"/>
        <v>11.551367124192483</v>
      </c>
      <c r="H224" s="11">
        <f t="shared" si="34"/>
        <v>7.7431180659125776</v>
      </c>
      <c r="I224" s="11">
        <f t="shared" si="35"/>
        <v>0.9836158511765839</v>
      </c>
      <c r="J224" s="11">
        <f t="shared" si="36"/>
        <v>18.81182226769797</v>
      </c>
      <c r="K224" s="12">
        <f t="shared" si="37"/>
        <v>77.828773338293004</v>
      </c>
      <c r="L224" s="11">
        <f t="shared" si="38"/>
        <v>1.2971462223048833</v>
      </c>
      <c r="M224" s="12">
        <f t="shared" si="39"/>
        <v>602.63738088355171</v>
      </c>
      <c r="N224" s="11">
        <f t="shared" si="40"/>
        <v>10.043956348059194</v>
      </c>
      <c r="O224" s="11">
        <f t="shared" si="41"/>
        <v>588.6</v>
      </c>
      <c r="P224" s="18">
        <f t="shared" si="33"/>
        <v>0.13108594872349191</v>
      </c>
    </row>
    <row r="225" spans="6:16" x14ac:dyDescent="0.2">
      <c r="F225" s="10">
        <v>2.2400000000000002</v>
      </c>
      <c r="G225" s="11">
        <f t="shared" si="42"/>
        <v>11.62889619358309</v>
      </c>
      <c r="H225" s="11">
        <f t="shared" si="34"/>
        <v>7.7529069390607477</v>
      </c>
      <c r="I225" s="11">
        <f t="shared" si="35"/>
        <v>0.97417395712410182</v>
      </c>
      <c r="J225" s="11">
        <f t="shared" si="36"/>
        <v>18.85941625750981</v>
      </c>
      <c r="K225" s="12">
        <f t="shared" si="37"/>
        <v>77.309853684955925</v>
      </c>
      <c r="L225" s="11">
        <f t="shared" si="38"/>
        <v>1.2884975614159322</v>
      </c>
      <c r="M225" s="12">
        <f t="shared" si="39"/>
        <v>599.37610109186596</v>
      </c>
      <c r="N225" s="11">
        <f t="shared" si="40"/>
        <v>9.9896016848644322</v>
      </c>
      <c r="O225" s="11">
        <f t="shared" si="41"/>
        <v>588.6</v>
      </c>
      <c r="P225" s="18">
        <f t="shared" si="33"/>
        <v>0.13022681062023586</v>
      </c>
    </row>
    <row r="226" spans="6:16" x14ac:dyDescent="0.2">
      <c r="F226" s="10">
        <v>2.25</v>
      </c>
      <c r="G226" s="11">
        <f t="shared" si="42"/>
        <v>11.706522212054775</v>
      </c>
      <c r="H226" s="11">
        <f t="shared" si="34"/>
        <v>7.7626018471685541</v>
      </c>
      <c r="I226" s="11">
        <f t="shared" si="35"/>
        <v>0.96482269740126336</v>
      </c>
      <c r="J226" s="11">
        <f t="shared" si="36"/>
        <v>18.906612652028876</v>
      </c>
      <c r="K226" s="12">
        <f t="shared" si="37"/>
        <v>76.795974496104677</v>
      </c>
      <c r="L226" s="11">
        <f t="shared" si="38"/>
        <v>1.2799329082684112</v>
      </c>
      <c r="M226" s="12">
        <f t="shared" si="39"/>
        <v>596.13657347857134</v>
      </c>
      <c r="N226" s="11">
        <f t="shared" si="40"/>
        <v>9.9356095579761892</v>
      </c>
      <c r="O226" s="11">
        <f t="shared" si="41"/>
        <v>588.6</v>
      </c>
      <c r="P226" s="18">
        <f t="shared" si="33"/>
        <v>0.12937572846558706</v>
      </c>
    </row>
    <row r="227" spans="6:16" x14ac:dyDescent="0.2">
      <c r="F227" s="10">
        <v>2.2599999999999998</v>
      </c>
      <c r="G227" s="11">
        <f t="shared" si="42"/>
        <v>11.784244248976998</v>
      </c>
      <c r="H227" s="11">
        <f t="shared" si="34"/>
        <v>7.77220369222223</v>
      </c>
      <c r="I227" s="11">
        <f t="shared" si="35"/>
        <v>0.95556120199388872</v>
      </c>
      <c r="J227" s="11">
        <f t="shared" si="36"/>
        <v>18.953414135464488</v>
      </c>
      <c r="K227" s="12">
        <f t="shared" si="37"/>
        <v>76.287086255097805</v>
      </c>
      <c r="L227" s="11">
        <f t="shared" si="38"/>
        <v>1.2714514375849635</v>
      </c>
      <c r="M227" s="12">
        <f t="shared" si="39"/>
        <v>592.91877346074693</v>
      </c>
      <c r="N227" s="11">
        <f t="shared" si="40"/>
        <v>9.8819795576791147</v>
      </c>
      <c r="O227" s="11">
        <f t="shared" si="41"/>
        <v>588.6</v>
      </c>
      <c r="P227" s="18">
        <f t="shared" si="33"/>
        <v>0.12853263040405172</v>
      </c>
    </row>
    <row r="228" spans="6:16" x14ac:dyDescent="0.2">
      <c r="F228" s="10">
        <v>2.27</v>
      </c>
      <c r="G228" s="11">
        <f t="shared" si="42"/>
        <v>11.862061382652495</v>
      </c>
      <c r="H228" s="11">
        <f t="shared" si="34"/>
        <v>7.7817133675496883</v>
      </c>
      <c r="I228" s="11">
        <f t="shared" si="35"/>
        <v>0.94638860923921075</v>
      </c>
      <c r="J228" s="11">
        <f t="shared" si="36"/>
        <v>18.999823387895141</v>
      </c>
      <c r="K228" s="12">
        <f t="shared" si="37"/>
        <v>75.783139942247786</v>
      </c>
      <c r="L228" s="11">
        <f t="shared" si="38"/>
        <v>1.2630523323707965</v>
      </c>
      <c r="M228" s="12">
        <f t="shared" si="39"/>
        <v>589.72267312347833</v>
      </c>
      <c r="N228" s="11">
        <f t="shared" si="40"/>
        <v>9.8287112187246386</v>
      </c>
      <c r="O228" s="11">
        <f t="shared" si="41"/>
        <v>588.6</v>
      </c>
      <c r="P228" s="18">
        <f t="shared" si="33"/>
        <v>0.12769744511503017</v>
      </c>
    </row>
    <row r="229" spans="6:16" x14ac:dyDescent="0.2">
      <c r="F229" s="10">
        <v>2.2799999999999998</v>
      </c>
      <c r="G229" s="11">
        <f t="shared" si="42"/>
        <v>11.939972700231532</v>
      </c>
      <c r="H229" s="11">
        <f t="shared" si="34"/>
        <v>7.7911317579036412</v>
      </c>
      <c r="I229" s="11">
        <f t="shared" si="35"/>
        <v>0.9373040657457079</v>
      </c>
      <c r="J229" s="11">
        <f t="shared" si="36"/>
        <v>19.045843084894841</v>
      </c>
      <c r="K229" s="12">
        <f t="shared" si="37"/>
        <v>75.284087029637305</v>
      </c>
      <c r="L229" s="11">
        <f t="shared" si="38"/>
        <v>1.2547347838272884</v>
      </c>
      <c r="M229" s="12">
        <f t="shared" si="39"/>
        <v>586.54824132138879</v>
      </c>
      <c r="N229" s="11">
        <f t="shared" si="40"/>
        <v>9.7758040220231468</v>
      </c>
      <c r="O229" s="11">
        <f t="shared" si="41"/>
        <v>588.6</v>
      </c>
      <c r="P229" s="18">
        <f t="shared" si="33"/>
        <v>0.12687010181198941</v>
      </c>
    </row>
    <row r="230" spans="6:16" x14ac:dyDescent="0.2">
      <c r="F230" s="10">
        <v>2.29</v>
      </c>
      <c r="G230" s="11">
        <f t="shared" si="42"/>
        <v>12.017977297626972</v>
      </c>
      <c r="H230" s="11">
        <f t="shared" si="34"/>
        <v>7.8004597395439061</v>
      </c>
      <c r="I230" s="11">
        <f t="shared" si="35"/>
        <v>0.92830672631370759</v>
      </c>
      <c r="J230" s="11">
        <f t="shared" si="36"/>
        <v>19.091475897170795</v>
      </c>
      <c r="K230" s="12">
        <f t="shared" si="37"/>
        <v>74.789879475993246</v>
      </c>
      <c r="L230" s="11">
        <f t="shared" si="38"/>
        <v>1.2464979912665541</v>
      </c>
      <c r="M230" s="12">
        <f t="shared" si="39"/>
        <v>583.39544377782636</v>
      </c>
      <c r="N230" s="11">
        <f t="shared" si="40"/>
        <v>9.7232573962971074</v>
      </c>
      <c r="O230" s="11">
        <f t="shared" si="41"/>
        <v>588.6</v>
      </c>
      <c r="P230" s="18">
        <f t="shared" si="33"/>
        <v>0.12605053024152613</v>
      </c>
    </row>
    <row r="231" spans="6:16" x14ac:dyDescent="0.2">
      <c r="F231" s="10">
        <v>2.2999999999999998</v>
      </c>
      <c r="G231" s="11">
        <f t="shared" si="42"/>
        <v>12.096074279430162</v>
      </c>
      <c r="H231" s="11">
        <f t="shared" si="34"/>
        <v>7.8096981803189385</v>
      </c>
      <c r="I231" s="11">
        <f t="shared" si="35"/>
        <v>0.91939575385675087</v>
      </c>
      <c r="J231" s="11">
        <f t="shared" si="36"/>
        <v>19.136724490212487</v>
      </c>
      <c r="K231" s="12">
        <f t="shared" si="37"/>
        <v>74.300469721617532</v>
      </c>
      <c r="L231" s="11">
        <f t="shared" si="38"/>
        <v>1.2383411620269589</v>
      </c>
      <c r="M231" s="12">
        <f t="shared" si="39"/>
        <v>580.26424318175884</v>
      </c>
      <c r="N231" s="11">
        <f t="shared" si="40"/>
        <v>9.6710707196959813</v>
      </c>
      <c r="O231" s="11">
        <f t="shared" si="41"/>
        <v>588.6</v>
      </c>
      <c r="P231" s="18">
        <f t="shared" si="33"/>
        <v>0.12523866068232561</v>
      </c>
    </row>
    <row r="232" spans="6:16" x14ac:dyDescent="0.2">
      <c r="F232" s="10">
        <v>2.31</v>
      </c>
      <c r="G232" s="11">
        <f t="shared" si="42"/>
        <v>12.174262758827629</v>
      </c>
      <c r="H232" s="11">
        <f t="shared" si="34"/>
        <v>7.8188479397465702</v>
      </c>
      <c r="I232" s="11">
        <f t="shared" si="35"/>
        <v>0.9105703193237128</v>
      </c>
      <c r="J232" s="11">
        <f t="shared" si="36"/>
        <v>19.181591523951582</v>
      </c>
      <c r="K232" s="12">
        <f t="shared" si="37"/>
        <v>73.815810683374352</v>
      </c>
      <c r="L232" s="11">
        <f t="shared" si="38"/>
        <v>1.2302635113895726</v>
      </c>
      <c r="M232" s="12">
        <f t="shared" si="39"/>
        <v>577.15459928242444</v>
      </c>
      <c r="N232" s="11">
        <f t="shared" si="40"/>
        <v>9.6192433213737409</v>
      </c>
      <c r="O232" s="11">
        <f t="shared" si="41"/>
        <v>588.6</v>
      </c>
      <c r="P232" s="18">
        <f t="shared" si="33"/>
        <v>0.12443442394401959</v>
      </c>
    </row>
    <row r="233" spans="6:16" x14ac:dyDescent="0.2">
      <c r="F233" s="10">
        <v>2.3199999999999998</v>
      </c>
      <c r="G233" s="11">
        <f t="shared" si="42"/>
        <v>12.252541857518569</v>
      </c>
      <c r="H233" s="11">
        <f t="shared" si="34"/>
        <v>7.8279098690939737</v>
      </c>
      <c r="I233" s="11">
        <f t="shared" si="35"/>
        <v>0.90182960162166981</v>
      </c>
      <c r="J233" s="11">
        <f t="shared" si="36"/>
        <v>19.226079652432613</v>
      </c>
      <c r="K233" s="12">
        <f t="shared" si="37"/>
        <v>73.335855749732801</v>
      </c>
      <c r="L233" s="11">
        <f t="shared" si="38"/>
        <v>1.2222642624955466</v>
      </c>
      <c r="M233" s="12">
        <f t="shared" si="39"/>
        <v>574.06646898178542</v>
      </c>
      <c r="N233" s="11">
        <f t="shared" si="40"/>
        <v>9.5677744830297566</v>
      </c>
      <c r="O233" s="11">
        <f t="shared" si="41"/>
        <v>588.6</v>
      </c>
      <c r="P233" s="18">
        <f t="shared" si="33"/>
        <v>0.12363775136594732</v>
      </c>
    </row>
    <row r="234" spans="6:16" x14ac:dyDescent="0.2">
      <c r="F234" s="10">
        <v>2.33</v>
      </c>
      <c r="G234" s="11">
        <f t="shared" si="42"/>
        <v>12.330910705633137</v>
      </c>
      <c r="H234" s="11">
        <f t="shared" si="34"/>
        <v>7.8368848114568692</v>
      </c>
      <c r="I234" s="11">
        <f t="shared" si="35"/>
        <v>0.89317278753950657</v>
      </c>
      <c r="J234" s="11">
        <f t="shared" si="36"/>
        <v>19.270191523494159</v>
      </c>
      <c r="K234" s="12">
        <f t="shared" si="37"/>
        <v>72.860558775864547</v>
      </c>
      <c r="L234" s="11">
        <f t="shared" si="38"/>
        <v>1.2143426462644091</v>
      </c>
      <c r="M234" s="12">
        <f t="shared" si="39"/>
        <v>570.99980642483342</v>
      </c>
      <c r="N234" s="11">
        <f t="shared" si="40"/>
        <v>9.5166634404138897</v>
      </c>
      <c r="O234" s="11">
        <f t="shared" si="41"/>
        <v>588.6</v>
      </c>
      <c r="P234" s="18">
        <f t="shared" si="33"/>
        <v>0.12284857481582363</v>
      </c>
    </row>
    <row r="235" spans="6:16" x14ac:dyDescent="0.2">
      <c r="F235" s="10">
        <v>2.34</v>
      </c>
      <c r="G235" s="11">
        <f t="shared" si="42"/>
        <v>12.409368441651516</v>
      </c>
      <c r="H235" s="11">
        <f t="shared" si="34"/>
        <v>7.8457736018379549</v>
      </c>
      <c r="I235" s="11">
        <f t="shared" si="35"/>
        <v>0.88459907167226015</v>
      </c>
      <c r="J235" s="11">
        <f t="shared" si="36"/>
        <v>19.313929778460185</v>
      </c>
      <c r="K235" s="12">
        <f t="shared" si="37"/>
        <v>72.389874078795799</v>
      </c>
      <c r="L235" s="11">
        <f t="shared" si="38"/>
        <v>1.2064979013132633</v>
      </c>
      <c r="M235" s="12">
        <f t="shared" si="39"/>
        <v>567.95456308778978</v>
      </c>
      <c r="N235" s="11">
        <f t="shared" si="40"/>
        <v>9.465909384796495</v>
      </c>
      <c r="O235" s="11">
        <f t="shared" si="41"/>
        <v>588.6</v>
      </c>
      <c r="P235" s="18">
        <f t="shared" si="33"/>
        <v>0.12206682668831757</v>
      </c>
    </row>
    <row r="236" spans="6:16" x14ac:dyDescent="0.2">
      <c r="F236" s="10">
        <v>2.35</v>
      </c>
      <c r="G236" s="11">
        <f t="shared" si="42"/>
        <v>12.487914212323762</v>
      </c>
      <c r="H236" s="11">
        <f t="shared" si="34"/>
        <v>7.8545770672246009</v>
      </c>
      <c r="I236" s="11">
        <f t="shared" si="35"/>
        <v>0.87610765634618248</v>
      </c>
      <c r="J236" s="11">
        <f t="shared" si="36"/>
        <v>19.357297051841471</v>
      </c>
      <c r="K236" s="12">
        <f t="shared" si="37"/>
        <v>71.923756432612421</v>
      </c>
      <c r="L236" s="11">
        <f t="shared" si="38"/>
        <v>1.1987292738768738</v>
      </c>
      <c r="M236" s="12">
        <f t="shared" si="39"/>
        <v>564.93068786424544</v>
      </c>
      <c r="N236" s="11">
        <f t="shared" si="40"/>
        <v>9.4155114644040907</v>
      </c>
      <c r="O236" s="11">
        <f t="shared" si="41"/>
        <v>588.6</v>
      </c>
      <c r="P236" s="18">
        <f t="shared" si="33"/>
        <v>0.12129243990354438</v>
      </c>
    </row>
    <row r="237" spans="6:16" x14ac:dyDescent="0.2">
      <c r="F237" s="10">
        <v>2.36</v>
      </c>
      <c r="G237" s="11">
        <f t="shared" si="42"/>
        <v>12.56654717259042</v>
      </c>
      <c r="H237" s="11">
        <f t="shared" si="34"/>
        <v>7.8632960266657843</v>
      </c>
      <c r="I237" s="11">
        <f t="shared" si="35"/>
        <v>0.86769775154453277</v>
      </c>
      <c r="J237" s="11">
        <f t="shared" si="36"/>
        <v>19.400295971046717</v>
      </c>
      <c r="K237" s="12">
        <f t="shared" si="37"/>
        <v>71.462161063718682</v>
      </c>
      <c r="L237" s="11">
        <f t="shared" si="38"/>
        <v>1.1910360177286448</v>
      </c>
      <c r="M237" s="12">
        <f t="shared" si="39"/>
        <v>561.92812714928948</v>
      </c>
      <c r="N237" s="11">
        <f t="shared" si="40"/>
        <v>9.3654687858214913</v>
      </c>
      <c r="O237" s="11">
        <f t="shared" si="41"/>
        <v>588.6</v>
      </c>
      <c r="P237" s="18">
        <f t="shared" si="33"/>
        <v>0.12052534790547623</v>
      </c>
    </row>
    <row r="238" spans="6:16" x14ac:dyDescent="0.2">
      <c r="F238" s="10">
        <v>2.37</v>
      </c>
      <c r="G238" s="11">
        <f t="shared" si="42"/>
        <v>12.645266485503903</v>
      </c>
      <c r="H238" s="11">
        <f t="shared" si="34"/>
        <v>7.8719312913482939</v>
      </c>
      <c r="I238" s="11">
        <f t="shared" si="35"/>
        <v>0.85936857483407114</v>
      </c>
      <c r="J238" s="11">
        <f t="shared" si="36"/>
        <v>19.442929156103265</v>
      </c>
      <c r="K238" s="12">
        <f t="shared" si="37"/>
        <v>71.005043646147527</v>
      </c>
      <c r="L238" s="11">
        <f t="shared" si="38"/>
        <v>1.1834173941024588</v>
      </c>
      <c r="M238" s="12">
        <f t="shared" si="39"/>
        <v>558.9468249216601</v>
      </c>
      <c r="N238" s="11">
        <f t="shared" si="40"/>
        <v>9.3157804153610009</v>
      </c>
      <c r="O238" s="11">
        <f t="shared" si="41"/>
        <v>588.6</v>
      </c>
      <c r="P238" s="18">
        <f t="shared" si="33"/>
        <v>0.11976548466027238</v>
      </c>
    </row>
    <row r="239" spans="6:16" x14ac:dyDescent="0.2">
      <c r="F239" s="10">
        <v>2.38</v>
      </c>
      <c r="G239" s="11">
        <f t="shared" si="42"/>
        <v>12.724071322150625</v>
      </c>
      <c r="H239" s="11">
        <f t="shared" si="34"/>
        <v>7.8804836646722007</v>
      </c>
      <c r="I239" s="11">
        <f t="shared" si="35"/>
        <v>0.85111935129226912</v>
      </c>
      <c r="J239" s="11">
        <f t="shared" si="36"/>
        <v>19.485199219387088</v>
      </c>
      <c r="K239" s="12">
        <f t="shared" si="37"/>
        <v>70.55236029692324</v>
      </c>
      <c r="L239" s="11">
        <f t="shared" si="38"/>
        <v>1.1758726716153873</v>
      </c>
      <c r="M239" s="12">
        <f t="shared" si="39"/>
        <v>555.98672282397115</v>
      </c>
      <c r="N239" s="11">
        <f t="shared" si="40"/>
        <v>9.266445380399519</v>
      </c>
      <c r="O239" s="11">
        <f t="shared" si="41"/>
        <v>588.6</v>
      </c>
      <c r="P239" s="18">
        <f t="shared" si="33"/>
        <v>0.11901278465453473</v>
      </c>
    </row>
    <row r="240" spans="6:16" x14ac:dyDescent="0.2">
      <c r="F240" s="10">
        <v>2.39</v>
      </c>
      <c r="G240" s="11">
        <f t="shared" si="42"/>
        <v>12.802960861573881</v>
      </c>
      <c r="H240" s="11">
        <f t="shared" si="34"/>
        <v>7.8889539423256041</v>
      </c>
      <c r="I240" s="11">
        <f t="shared" si="35"/>
        <v>0.84294931343520685</v>
      </c>
      <c r="J240" s="11">
        <f t="shared" si="36"/>
        <v>19.527108765361913</v>
      </c>
      <c r="K240" s="12">
        <f t="shared" si="37"/>
        <v>70.104067571474317</v>
      </c>
      <c r="L240" s="11">
        <f t="shared" si="38"/>
        <v>1.1684011261912386</v>
      </c>
      <c r="M240" s="12">
        <f t="shared" si="39"/>
        <v>553.04776024104285</v>
      </c>
      <c r="N240" s="11">
        <f t="shared" si="40"/>
        <v>9.2174626706840481</v>
      </c>
      <c r="O240" s="11">
        <f t="shared" si="41"/>
        <v>588.6</v>
      </c>
      <c r="P240" s="18">
        <f t="shared" si="33"/>
        <v>0.11826718289348921</v>
      </c>
    </row>
    <row r="241" spans="6:16" x14ac:dyDescent="0.2">
      <c r="F241" s="10">
        <v>2.4</v>
      </c>
      <c r="G241" s="11">
        <f t="shared" si="42"/>
        <v>12.881934290697467</v>
      </c>
      <c r="H241" s="11">
        <f t="shared" si="34"/>
        <v>7.8973429123586545</v>
      </c>
      <c r="I241" s="11">
        <f t="shared" si="35"/>
        <v>0.83485770114617419</v>
      </c>
      <c r="J241" s="11">
        <f t="shared" si="36"/>
        <v>19.568660390327189</v>
      </c>
      <c r="K241" s="12">
        <f t="shared" si="37"/>
        <v>69.660122459097636</v>
      </c>
      <c r="L241" s="11">
        <f t="shared" si="38"/>
        <v>1.1610020409849606</v>
      </c>
      <c r="M241" s="12">
        <f t="shared" si="39"/>
        <v>550.1298743763906</v>
      </c>
      <c r="N241" s="11">
        <f t="shared" si="40"/>
        <v>9.1688312396065115</v>
      </c>
      <c r="O241" s="11">
        <f t="shared" si="41"/>
        <v>588.6</v>
      </c>
      <c r="P241" s="18">
        <f t="shared" si="33"/>
        <v>0.11752861489909892</v>
      </c>
    </row>
    <row r="242" spans="6:16" x14ac:dyDescent="0.2">
      <c r="F242" s="10">
        <v>2.41</v>
      </c>
      <c r="G242" s="11">
        <f t="shared" si="42"/>
        <v>12.960990804250036</v>
      </c>
      <c r="H242" s="11">
        <f t="shared" si="34"/>
        <v>7.9056513552568832</v>
      </c>
      <c r="I242" s="11">
        <f t="shared" si="35"/>
        <v>0.82684376160494788</v>
      </c>
      <c r="J242" s="11">
        <f t="shared" si="36"/>
        <v>19.609856682174861</v>
      </c>
      <c r="K242" s="12">
        <f t="shared" si="37"/>
        <v>69.220482378471729</v>
      </c>
      <c r="L242" s="11">
        <f t="shared" si="38"/>
        <v>1.1536747063078621</v>
      </c>
      <c r="M242" s="12">
        <f t="shared" si="39"/>
        <v>547.2330003269002</v>
      </c>
      <c r="N242" s="11">
        <f t="shared" si="40"/>
        <v>9.1205500054483366</v>
      </c>
      <c r="O242" s="11">
        <f t="shared" si="41"/>
        <v>588.6</v>
      </c>
      <c r="P242" s="18">
        <f t="shared" si="33"/>
        <v>0.11679701670810939</v>
      </c>
    </row>
    <row r="243" spans="6:16" x14ac:dyDescent="0.2">
      <c r="F243" s="10">
        <v>2.42</v>
      </c>
      <c r="G243" s="11">
        <f t="shared" si="42"/>
        <v>13.040129604690174</v>
      </c>
      <c r="H243" s="11">
        <f t="shared" si="34"/>
        <v>7.9138800440138048</v>
      </c>
      <c r="I243" s="11">
        <f t="shared" si="35"/>
        <v>0.81890674921775308</v>
      </c>
      <c r="J243" s="11">
        <f t="shared" si="36"/>
        <v>19.650700220154452</v>
      </c>
      <c r="K243" s="12">
        <f t="shared" si="37"/>
        <v>68.785105173219634</v>
      </c>
      <c r="L243" s="11">
        <f t="shared" si="38"/>
        <v>1.1464184195536606</v>
      </c>
      <c r="M243" s="12">
        <f t="shared" si="39"/>
        <v>544.35707115573359</v>
      </c>
      <c r="N243" s="11">
        <f t="shared" si="40"/>
        <v>9.0726178525955596</v>
      </c>
      <c r="O243" s="11">
        <f t="shared" si="41"/>
        <v>588.6</v>
      </c>
      <c r="P243" s="18">
        <f t="shared" si="33"/>
        <v>0.11607232487003045</v>
      </c>
    </row>
    <row r="244" spans="6:16" x14ac:dyDescent="0.2">
      <c r="F244" s="10">
        <v>2.4300000000000002</v>
      </c>
      <c r="G244" s="11">
        <f t="shared" si="42"/>
        <v>13.119349902132202</v>
      </c>
      <c r="H244" s="11">
        <f t="shared" si="34"/>
        <v>7.9220297442028418</v>
      </c>
      <c r="I244" s="11">
        <f t="shared" si="35"/>
        <v>0.8110459255478949</v>
      </c>
      <c r="J244" s="11">
        <f t="shared" si="36"/>
        <v>19.691193574646562</v>
      </c>
      <c r="K244" s="12">
        <f t="shared" si="37"/>
        <v>68.353949107520265</v>
      </c>
      <c r="L244" s="11">
        <f t="shared" si="38"/>
        <v>1.1392324851253377</v>
      </c>
      <c r="M244" s="12">
        <f t="shared" si="39"/>
        <v>541.50201796350279</v>
      </c>
      <c r="N244" s="11">
        <f t="shared" si="40"/>
        <v>9.0250336327250462</v>
      </c>
      <c r="O244" s="11">
        <f t="shared" si="41"/>
        <v>588.6</v>
      </c>
      <c r="P244" s="18">
        <f t="shared" ref="P244:P307" si="43">K244/(SQRT(K244^2+O244^2))</f>
        <v>0.11535447644505713</v>
      </c>
    </row>
    <row r="245" spans="6:16" x14ac:dyDescent="0.2">
      <c r="F245" s="10">
        <v>2.44</v>
      </c>
      <c r="G245" s="11">
        <f t="shared" si="42"/>
        <v>13.198650914272687</v>
      </c>
      <c r="H245" s="11">
        <f t="shared" si="34"/>
        <v>7.9301012140485465</v>
      </c>
      <c r="I245" s="11">
        <f t="shared" si="35"/>
        <v>0.80326055924705664</v>
      </c>
      <c r="J245" s="11">
        <f t="shared" si="36"/>
        <v>19.73133930694441</v>
      </c>
      <c r="K245" s="12">
        <f t="shared" si="37"/>
        <v>67.926972861767808</v>
      </c>
      <c r="L245" s="11">
        <f t="shared" si="38"/>
        <v>1.1321162143627967</v>
      </c>
      <c r="M245" s="12">
        <f t="shared" si="39"/>
        <v>538.66776995774762</v>
      </c>
      <c r="N245" s="11">
        <f t="shared" si="40"/>
        <v>8.9777961659624594</v>
      </c>
      <c r="O245" s="11">
        <f t="shared" si="41"/>
        <v>588.6</v>
      </c>
      <c r="P245" s="18">
        <f t="shared" si="43"/>
        <v>0.11464340900193204</v>
      </c>
    </row>
    <row r="246" spans="6:16" x14ac:dyDescent="0.2">
      <c r="F246" s="10">
        <v>2.4500000000000002</v>
      </c>
      <c r="G246" s="11">
        <f t="shared" si="42"/>
        <v>13.278031866317658</v>
      </c>
      <c r="H246" s="11">
        <f t="shared" si="34"/>
        <v>7.9380952044971478</v>
      </c>
      <c r="I246" s="11">
        <f t="shared" si="35"/>
        <v>0.79554992598725705</v>
      </c>
      <c r="J246" s="11">
        <f t="shared" si="36"/>
        <v>19.771139969043258</v>
      </c>
      <c r="K246" s="12">
        <f t="shared" si="37"/>
        <v>67.504135528278681</v>
      </c>
      <c r="L246" s="11">
        <f t="shared" si="38"/>
        <v>1.1250689254713113</v>
      </c>
      <c r="M246" s="12">
        <f t="shared" si="39"/>
        <v>535.85425452075458</v>
      </c>
      <c r="N246" s="11">
        <f t="shared" si="40"/>
        <v>8.9309042420125753</v>
      </c>
      <c r="O246" s="11">
        <f t="shared" si="41"/>
        <v>588.6</v>
      </c>
      <c r="P246" s="18">
        <f t="shared" si="43"/>
        <v>0.11393906061575239</v>
      </c>
    </row>
    <row r="247" spans="6:16" x14ac:dyDescent="0.2">
      <c r="F247" s="10">
        <v>2.46</v>
      </c>
      <c r="G247" s="11">
        <f t="shared" si="42"/>
        <v>13.357491990910523</v>
      </c>
      <c r="H247" s="11">
        <f t="shared" si="34"/>
        <v>7.946012459286413</v>
      </c>
      <c r="I247" s="11">
        <f t="shared" si="35"/>
        <v>0.78791330839346108</v>
      </c>
      <c r="J247" s="11">
        <f t="shared" si="36"/>
        <v>19.810598103437567</v>
      </c>
      <c r="K247" s="12">
        <f t="shared" si="37"/>
        <v>67.085396607045226</v>
      </c>
      <c r="L247" s="11">
        <f t="shared" si="38"/>
        <v>1.1180899434507539</v>
      </c>
      <c r="M247" s="12">
        <f t="shared" si="39"/>
        <v>533.0613972757518</v>
      </c>
      <c r="N247" s="11">
        <f t="shared" si="40"/>
        <v>8.8843566212625316</v>
      </c>
      <c r="O247" s="11">
        <f t="shared" si="41"/>
        <v>588.6</v>
      </c>
      <c r="P247" s="18">
        <f t="shared" si="43"/>
        <v>0.11324136986572345</v>
      </c>
    </row>
    <row r="248" spans="6:16" x14ac:dyDescent="0.2">
      <c r="F248" s="10">
        <v>2.4700000000000002</v>
      </c>
      <c r="G248" s="11">
        <f t="shared" si="42"/>
        <v>13.437030528060671</v>
      </c>
      <c r="H248" s="11">
        <f t="shared" si="34"/>
        <v>7.9538537150148496</v>
      </c>
      <c r="I248" s="11">
        <f t="shared" si="35"/>
        <v>0.78034999597683707</v>
      </c>
      <c r="J248" s="11">
        <f t="shared" si="36"/>
        <v>19.849716242925698</v>
      </c>
      <c r="K248" s="12">
        <f t="shared" si="37"/>
        <v>66.670716001535922</v>
      </c>
      <c r="L248" s="11">
        <f t="shared" si="38"/>
        <v>1.1111786000255988</v>
      </c>
      <c r="M248" s="12">
        <f t="shared" si="39"/>
        <v>530.28912215151649</v>
      </c>
      <c r="N248" s="11">
        <f t="shared" si="40"/>
        <v>8.8381520358586076</v>
      </c>
      <c r="O248" s="11">
        <f t="shared" si="41"/>
        <v>588.6</v>
      </c>
      <c r="P248" s="18">
        <f t="shared" si="43"/>
        <v>0.11255027583286184</v>
      </c>
    </row>
    <row r="249" spans="6:16" x14ac:dyDescent="0.2">
      <c r="F249" s="10">
        <v>2.48</v>
      </c>
      <c r="G249" s="11">
        <f t="shared" si="42"/>
        <v>13.516646725072773</v>
      </c>
      <c r="H249" s="11">
        <f t="shared" si="34"/>
        <v>7.9616197012102274</v>
      </c>
      <c r="I249" s="11">
        <f t="shared" si="35"/>
        <v>0.77285928506865642</v>
      </c>
      <c r="J249" s="11">
        <f t="shared" si="36"/>
        <v>19.888496910421896</v>
      </c>
      <c r="K249" s="12">
        <f t="shared" si="37"/>
        <v>66.260054014541282</v>
      </c>
      <c r="L249" s="11">
        <f t="shared" si="38"/>
        <v>1.1043342335756881</v>
      </c>
      <c r="M249" s="12">
        <f t="shared" si="39"/>
        <v>527.53735144542566</v>
      </c>
      <c r="N249" s="11">
        <f t="shared" si="40"/>
        <v>8.7922891907570957</v>
      </c>
      <c r="O249" s="11">
        <f t="shared" si="41"/>
        <v>588.6</v>
      </c>
      <c r="P249" s="18">
        <f t="shared" si="43"/>
        <v>0.11186571809765045</v>
      </c>
    </row>
    <row r="250" spans="6:16" x14ac:dyDescent="0.2">
      <c r="F250" s="10">
        <v>2.4900000000000002</v>
      </c>
      <c r="G250" s="11">
        <f t="shared" si="42"/>
        <v>13.596339836476748</v>
      </c>
      <c r="H250" s="11">
        <f t="shared" si="34"/>
        <v>7.969311140397461</v>
      </c>
      <c r="I250" s="11">
        <f t="shared" si="35"/>
        <v>0.7654404787548228</v>
      </c>
      <c r="J250" s="11">
        <f t="shared" si="36"/>
        <v>19.926942618775541</v>
      </c>
      <c r="K250" s="12">
        <f t="shared" si="37"/>
        <v>65.853371344064911</v>
      </c>
      <c r="L250" s="11">
        <f t="shared" si="38"/>
        <v>1.0975561890677485</v>
      </c>
      <c r="M250" s="12">
        <f t="shared" si="39"/>
        <v>524.80600588498737</v>
      </c>
      <c r="N250" s="11">
        <f t="shared" si="40"/>
        <v>8.7467667647497898</v>
      </c>
      <c r="O250" s="11">
        <f t="shared" si="41"/>
        <v>588.6</v>
      </c>
      <c r="P250" s="18">
        <f t="shared" si="43"/>
        <v>0.11118763673764735</v>
      </c>
    </row>
    <row r="251" spans="6:16" x14ac:dyDescent="0.2">
      <c r="F251" s="10">
        <v>2.5</v>
      </c>
      <c r="G251" s="11">
        <f t="shared" si="42"/>
        <v>13.676109123958406</v>
      </c>
      <c r="H251" s="11">
        <f t="shared" si="34"/>
        <v>7.9769287481658209</v>
      </c>
      <c r="I251" s="11">
        <f t="shared" si="35"/>
        <v>0.75809288681103815</v>
      </c>
      <c r="J251" s="11">
        <f t="shared" si="36"/>
        <v>19.9650558705973</v>
      </c>
      <c r="K251" s="12">
        <f t="shared" si="37"/>
        <v>65.450629079259585</v>
      </c>
      <c r="L251" s="11">
        <f t="shared" si="38"/>
        <v>1.0908438179876598</v>
      </c>
      <c r="M251" s="12">
        <f t="shared" si="39"/>
        <v>522.0950046878836</v>
      </c>
      <c r="N251" s="11">
        <f t="shared" si="40"/>
        <v>8.7015834114647284</v>
      </c>
      <c r="O251" s="11">
        <f t="shared" si="41"/>
        <v>588.6</v>
      </c>
      <c r="P251" s="18">
        <f t="shared" si="43"/>
        <v>0.11051597232505163</v>
      </c>
    </row>
    <row r="252" spans="6:16" x14ac:dyDescent="0.2">
      <c r="F252" s="10">
        <v>2.5099999999999998</v>
      </c>
      <c r="G252" s="11">
        <f t="shared" si="42"/>
        <v>13.755953856290763</v>
      </c>
      <c r="H252" s="11">
        <f t="shared" si="34"/>
        <v>7.9844732332355228</v>
      </c>
      <c r="I252" s="11">
        <f t="shared" si="35"/>
        <v>0.75081582563858151</v>
      </c>
      <c r="J252" s="11">
        <f t="shared" si="36"/>
        <v>20.002839158092229</v>
      </c>
      <c r="K252" s="12">
        <f t="shared" si="37"/>
        <v>65.051788696407129</v>
      </c>
      <c r="L252" s="11">
        <f t="shared" si="38"/>
        <v>1.0841964782734521</v>
      </c>
      <c r="M252" s="12">
        <f t="shared" si="39"/>
        <v>519.40426562055586</v>
      </c>
      <c r="N252" s="11">
        <f t="shared" si="40"/>
        <v>8.6567377603425975</v>
      </c>
      <c r="O252" s="11">
        <f t="shared" si="41"/>
        <v>588.6</v>
      </c>
      <c r="P252" s="18">
        <f t="shared" si="43"/>
        <v>0.10985066592422718</v>
      </c>
    </row>
    <row r="253" spans="6:16" x14ac:dyDescent="0.2">
      <c r="F253" s="10">
        <v>2.52</v>
      </c>
      <c r="G253" s="11">
        <f t="shared" si="42"/>
        <v>13.835873309265999</v>
      </c>
      <c r="H253" s="11">
        <f t="shared" si="34"/>
        <v>7.9919452975236531</v>
      </c>
      <c r="I253" s="11">
        <f t="shared" si="35"/>
        <v>0.74360861820071145</v>
      </c>
      <c r="J253" s="11">
        <f t="shared" si="36"/>
        <v>20.040294962899424</v>
      </c>
      <c r="K253" s="12">
        <f t="shared" si="37"/>
        <v>64.656812054942108</v>
      </c>
      <c r="L253" s="11">
        <f t="shared" si="38"/>
        <v>1.0776135342490352</v>
      </c>
      <c r="M253" s="12">
        <f t="shared" si="39"/>
        <v>516.73370505536525</v>
      </c>
      <c r="N253" s="11">
        <f t="shared" si="40"/>
        <v>8.6122284175894208</v>
      </c>
      <c r="O253" s="11">
        <f t="shared" si="41"/>
        <v>588.6</v>
      </c>
      <c r="P253" s="18">
        <f t="shared" si="43"/>
        <v>0.10919165908918775</v>
      </c>
    </row>
    <row r="254" spans="6:16" x14ac:dyDescent="0.2">
      <c r="F254" s="10">
        <v>2.5299999999999998</v>
      </c>
      <c r="G254" s="11">
        <f t="shared" si="42"/>
        <v>13.915866765628094</v>
      </c>
      <c r="H254" s="11">
        <f t="shared" si="34"/>
        <v>7.9993456362094779</v>
      </c>
      <c r="I254" s="11">
        <f t="shared" si="35"/>
        <v>0.73647059395967773</v>
      </c>
      <c r="J254" s="11">
        <f t="shared" si="36"/>
        <v>20.077425755938275</v>
      </c>
      <c r="K254" s="12">
        <f t="shared" si="37"/>
        <v>64.26566139351894</v>
      </c>
      <c r="L254" s="11">
        <f t="shared" si="38"/>
        <v>1.071094356558649</v>
      </c>
      <c r="M254" s="12">
        <f t="shared" si="39"/>
        <v>514.08323802636164</v>
      </c>
      <c r="N254" s="11">
        <f t="shared" si="40"/>
        <v>8.5680539671060281</v>
      </c>
      <c r="O254" s="11">
        <f t="shared" si="41"/>
        <v>588.6</v>
      </c>
      <c r="P254" s="18">
        <f t="shared" si="43"/>
        <v>0.10853889386104515</v>
      </c>
    </row>
    <row r="255" spans="6:16" x14ac:dyDescent="0.2">
      <c r="F255" s="10">
        <v>2.54</v>
      </c>
      <c r="G255" s="11">
        <f t="shared" si="42"/>
        <v>13.995933515006085</v>
      </c>
      <c r="H255" s="11">
        <f t="shared" si="34"/>
        <v>8.006674937799124</v>
      </c>
      <c r="I255" s="11">
        <f t="shared" si="35"/>
        <v>0.7294010888143323</v>
      </c>
      <c r="J255" s="11">
        <f t="shared" si="36"/>
        <v>20.114233997261035</v>
      </c>
      <c r="K255" s="12">
        <f t="shared" si="37"/>
        <v>63.878299326120967</v>
      </c>
      <c r="L255" s="11">
        <f t="shared" si="38"/>
        <v>1.0646383221020161</v>
      </c>
      <c r="M255" s="12">
        <f t="shared" si="39"/>
        <v>511.45277828368341</v>
      </c>
      <c r="N255" s="11">
        <f t="shared" si="40"/>
        <v>8.5242129713947232</v>
      </c>
      <c r="O255" s="11">
        <f t="shared" si="41"/>
        <v>588.6</v>
      </c>
      <c r="P255" s="18">
        <f t="shared" si="43"/>
        <v>0.10789231276542112</v>
      </c>
    </row>
    <row r="256" spans="6:16" x14ac:dyDescent="0.2">
      <c r="F256" s="10">
        <v>2.5499999999999998</v>
      </c>
      <c r="G256" s="11">
        <f t="shared" si="42"/>
        <v>14.076072853847981</v>
      </c>
      <c r="H256" s="11">
        <f t="shared" si="34"/>
        <v>8.0139338841896279</v>
      </c>
      <c r="I256" s="11">
        <f t="shared" si="35"/>
        <v>0.7223994450383483</v>
      </c>
      <c r="J256" s="11">
        <f t="shared" si="36"/>
        <v>20.150722135911568</v>
      </c>
      <c r="K256" s="12">
        <f t="shared" si="37"/>
        <v>63.494688838212468</v>
      </c>
      <c r="L256" s="11">
        <f t="shared" si="38"/>
        <v>1.0582448139702079</v>
      </c>
      <c r="M256" s="12">
        <f t="shared" si="39"/>
        <v>508.84223834662788</v>
      </c>
      <c r="N256" s="11">
        <f t="shared" si="40"/>
        <v>8.4807039724437985</v>
      </c>
      <c r="O256" s="11">
        <f t="shared" si="41"/>
        <v>588.6</v>
      </c>
      <c r="P256" s="18">
        <f t="shared" si="43"/>
        <v>0.10725185880982759</v>
      </c>
    </row>
    <row r="257" spans="6:16" x14ac:dyDescent="0.2">
      <c r="F257" s="10">
        <v>2.56</v>
      </c>
      <c r="G257" s="11">
        <f t="shared" si="42"/>
        <v>14.156284085355304</v>
      </c>
      <c r="H257" s="11">
        <f t="shared" si="34"/>
        <v>8.0211231507323859</v>
      </c>
      <c r="I257" s="11">
        <f t="shared" si="35"/>
        <v>0.71546501121902206</v>
      </c>
      <c r="J257" s="11">
        <f t="shared" si="36"/>
        <v>20.18689260979021</v>
      </c>
      <c r="K257" s="12">
        <f t="shared" si="37"/>
        <v>63.114793282931529</v>
      </c>
      <c r="L257" s="11">
        <f t="shared" si="38"/>
        <v>1.0519132213821922</v>
      </c>
      <c r="M257" s="12">
        <f t="shared" si="39"/>
        <v>506.25152955541097</v>
      </c>
      <c r="N257" s="11">
        <f t="shared" si="40"/>
        <v>8.4375254925901828</v>
      </c>
      <c r="O257" s="11">
        <f t="shared" si="41"/>
        <v>588.6</v>
      </c>
      <c r="P257" s="18">
        <f t="shared" si="43"/>
        <v>0.10661747548101411</v>
      </c>
    </row>
    <row r="258" spans="6:16" x14ac:dyDescent="0.2">
      <c r="F258" s="10">
        <v>2.57</v>
      </c>
      <c r="G258" s="11">
        <f t="shared" si="42"/>
        <v>14.236566519418265</v>
      </c>
      <c r="H258" s="11">
        <f t="shared" ref="H258:H321" si="44">$A$3*(1-EXP(-F258/$A$5))</f>
        <v>8.0282434062959762</v>
      </c>
      <c r="I258" s="11">
        <f t="shared" si="35"/>
        <v>0.70859714219667258</v>
      </c>
      <c r="J258" s="11">
        <f t="shared" si="36"/>
        <v>20.22274784552441</v>
      </c>
      <c r="K258" s="12">
        <f t="shared" si="37"/>
        <v>62.738576377324762</v>
      </c>
      <c r="L258" s="11">
        <f t="shared" si="38"/>
        <v>1.0456429396220794</v>
      </c>
      <c r="M258" s="12">
        <f t="shared" si="39"/>
        <v>503.68056212165402</v>
      </c>
      <c r="N258" s="11">
        <f t="shared" si="40"/>
        <v>8.3946760353609005</v>
      </c>
      <c r="O258" s="11">
        <f t="shared" si="41"/>
        <v>588.6</v>
      </c>
      <c r="P258" s="18">
        <f t="shared" si="43"/>
        <v>0.1059891067422873</v>
      </c>
    </row>
    <row r="259" spans="6:16" x14ac:dyDescent="0.2">
      <c r="F259" s="10">
        <v>2.58</v>
      </c>
      <c r="G259" s="11">
        <f t="shared" si="42"/>
        <v>14.316919472551549</v>
      </c>
      <c r="H259" s="11">
        <f t="shared" si="44"/>
        <v>8.0352953133284046</v>
      </c>
      <c r="I259" s="11">
        <f t="shared" ref="I259:I322" si="45">($A$3/$A$5)*EXP(-F259/$A$5)</f>
        <v>0.70179519900461251</v>
      </c>
      <c r="J259" s="11">
        <f t="shared" ref="J259:J322" si="46">(0.5*(1.293*($A$13/760*273/(273+$A$11)))*((0.2025*$A$7^0.725*$A$9^0.425)*0.266)*0.9)*H259^2</f>
        <v>20.258290258345308</v>
      </c>
      <c r="K259" s="12">
        <f t="shared" ref="K259:K322" si="47">J259+$A$9*I259</f>
        <v>62.366002198622056</v>
      </c>
      <c r="L259" s="11">
        <f t="shared" ref="L259:L322" si="48">K259/$A$9</f>
        <v>1.0394333699770342</v>
      </c>
      <c r="M259" s="12">
        <f t="shared" ref="M259:M322" si="49">K259*H259</f>
        <v>501.12924517761678</v>
      </c>
      <c r="N259" s="11">
        <f t="shared" ref="N259:N322" si="50">L259*H259</f>
        <v>8.3521540862936128</v>
      </c>
      <c r="O259" s="11">
        <f t="shared" ref="O259:O322" si="51">$A$9*9.81</f>
        <v>588.6</v>
      </c>
      <c r="P259" s="18">
        <f t="shared" si="43"/>
        <v>0.10536669703080122</v>
      </c>
    </row>
    <row r="260" spans="6:16" x14ac:dyDescent="0.2">
      <c r="F260" s="10">
        <v>2.59</v>
      </c>
      <c r="G260" s="11">
        <f t="shared" ref="G260:G323" si="52">G259+H260*0.01</f>
        <v>14.397342267830735</v>
      </c>
      <c r="H260" s="11">
        <f t="shared" si="44"/>
        <v>8.0422795279187191</v>
      </c>
      <c r="I260" s="11">
        <f t="shared" si="45"/>
        <v>0.69505854880970575</v>
      </c>
      <c r="J260" s="11">
        <f t="shared" si="46"/>
        <v>20.293522251969723</v>
      </c>
      <c r="K260" s="12">
        <f t="shared" si="47"/>
        <v>61.997035180552061</v>
      </c>
      <c r="L260" s="11">
        <f t="shared" si="48"/>
        <v>1.0332839196758676</v>
      </c>
      <c r="M260" s="12">
        <f t="shared" si="49"/>
        <v>498.59748682421048</v>
      </c>
      <c r="N260" s="11">
        <f t="shared" si="50"/>
        <v>8.3099581137368403</v>
      </c>
      <c r="O260" s="11">
        <f t="shared" si="51"/>
        <v>588.6</v>
      </c>
      <c r="P260" s="18">
        <f t="shared" si="43"/>
        <v>0.10475019125482292</v>
      </c>
    </row>
    <row r="261" spans="6:16" x14ac:dyDescent="0.2">
      <c r="F261" s="10">
        <v>2.6</v>
      </c>
      <c r="G261" s="11">
        <f t="shared" si="52"/>
        <v>14.477834234829317</v>
      </c>
      <c r="H261" s="11">
        <f t="shared" si="44"/>
        <v>8.0491966998580597</v>
      </c>
      <c r="I261" s="11">
        <f t="shared" si="45"/>
        <v>0.68838656485348637</v>
      </c>
      <c r="J261" s="11">
        <f t="shared" si="46"/>
        <v>20.328446218487745</v>
      </c>
      <c r="K261" s="12">
        <f t="shared" si="47"/>
        <v>61.631640109696932</v>
      </c>
      <c r="L261" s="11">
        <f t="shared" si="48"/>
        <v>1.0271940018282821</v>
      </c>
      <c r="M261" s="12">
        <f t="shared" si="49"/>
        <v>496.08519417781218</v>
      </c>
      <c r="N261" s="11">
        <f t="shared" si="50"/>
        <v>8.2680865696302028</v>
      </c>
      <c r="O261" s="11">
        <f t="shared" si="51"/>
        <v>588.6</v>
      </c>
      <c r="P261" s="18">
        <f t="shared" si="43"/>
        <v>0.10413953479097279</v>
      </c>
    </row>
    <row r="262" spans="6:16" x14ac:dyDescent="0.2">
      <c r="F262" s="10">
        <v>2.61</v>
      </c>
      <c r="G262" s="11">
        <f t="shared" si="52"/>
        <v>14.558394709556318</v>
      </c>
      <c r="H262" s="11">
        <f t="shared" si="44"/>
        <v>8.056047472700115</v>
      </c>
      <c r="I262" s="11">
        <f t="shared" si="45"/>
        <v>0.68177862639384901</v>
      </c>
      <c r="J262" s="11">
        <f t="shared" si="46"/>
        <v>20.363064538255667</v>
      </c>
      <c r="K262" s="12">
        <f t="shared" si="47"/>
        <v>61.269782121886607</v>
      </c>
      <c r="L262" s="11">
        <f t="shared" si="48"/>
        <v>1.0211630353647767</v>
      </c>
      <c r="M262" s="12">
        <f t="shared" si="49"/>
        <v>493.59227341591128</v>
      </c>
      <c r="N262" s="11">
        <f t="shared" si="50"/>
        <v>8.2265378902651882</v>
      </c>
      <c r="O262" s="11">
        <f t="shared" si="51"/>
        <v>588.6</v>
      </c>
      <c r="P262" s="18">
        <f t="shared" si="43"/>
        <v>0.10353467348144275</v>
      </c>
    </row>
    <row r="263" spans="6:16" x14ac:dyDescent="0.2">
      <c r="F263" s="10">
        <v>2.62</v>
      </c>
      <c r="G263" s="11">
        <f t="shared" si="52"/>
        <v>14.639023034394528</v>
      </c>
      <c r="H263" s="11">
        <f t="shared" si="44"/>
        <v>8.0628324838209906</v>
      </c>
      <c r="I263" s="11">
        <f t="shared" si="45"/>
        <v>0.67523411864729588</v>
      </c>
      <c r="J263" s="11">
        <f t="shared" si="46"/>
        <v>20.397379579794034</v>
      </c>
      <c r="K263" s="12">
        <f t="shared" si="47"/>
        <v>60.911426698631786</v>
      </c>
      <c r="L263" s="11">
        <f t="shared" si="48"/>
        <v>1.0151904449771965</v>
      </c>
      <c r="M263" s="12">
        <f t="shared" si="49"/>
        <v>491.11862982160955</v>
      </c>
      <c r="N263" s="11">
        <f t="shared" si="50"/>
        <v>8.1853104970268262</v>
      </c>
      <c r="O263" s="11">
        <f t="shared" si="51"/>
        <v>588.6</v>
      </c>
      <c r="P263" s="18">
        <f t="shared" si="43"/>
        <v>0.10293555363119315</v>
      </c>
    </row>
    <row r="264" spans="6:16" x14ac:dyDescent="0.2">
      <c r="F264" s="10">
        <v>2.63</v>
      </c>
      <c r="G264" s="11">
        <f t="shared" si="52"/>
        <v>14.719718558039313</v>
      </c>
      <c r="H264" s="11">
        <f t="shared" si="44"/>
        <v>8.0695523644785148</v>
      </c>
      <c r="I264" s="11">
        <f t="shared" si="45"/>
        <v>0.6687524327317399</v>
      </c>
      <c r="J264" s="11">
        <f t="shared" si="46"/>
        <v>20.431393699690886</v>
      </c>
      <c r="K264" s="12">
        <f t="shared" si="47"/>
        <v>60.556539663595281</v>
      </c>
      <c r="L264" s="11">
        <f t="shared" si="48"/>
        <v>1.0092756610599214</v>
      </c>
      <c r="M264" s="12">
        <f t="shared" si="49"/>
        <v>488.66416782700225</v>
      </c>
      <c r="N264" s="11">
        <f t="shared" si="50"/>
        <v>8.1444027971167046</v>
      </c>
      <c r="O264" s="11">
        <f t="shared" si="51"/>
        <v>588.6</v>
      </c>
      <c r="P264" s="18">
        <f t="shared" si="43"/>
        <v>0.10234212200513002</v>
      </c>
    </row>
    <row r="265" spans="6:16" x14ac:dyDescent="0.2">
      <c r="F265" s="10">
        <v>2.64</v>
      </c>
      <c r="G265" s="11">
        <f t="shared" si="52"/>
        <v>14.800480635438023</v>
      </c>
      <c r="H265" s="11">
        <f t="shared" si="44"/>
        <v>8.0762077398709611</v>
      </c>
      <c r="I265" s="11">
        <f t="shared" si="45"/>
        <v>0.66233296560985511</v>
      </c>
      <c r="J265" s="11">
        <f t="shared" si="46"/>
        <v>20.465109242509829</v>
      </c>
      <c r="K265" s="12">
        <f t="shared" si="47"/>
        <v>60.205087179101142</v>
      </c>
      <c r="L265" s="11">
        <f t="shared" si="48"/>
        <v>1.0034181196516856</v>
      </c>
      <c r="M265" s="12">
        <f t="shared" si="49"/>
        <v>486.22879105546258</v>
      </c>
      <c r="N265" s="11">
        <f t="shared" si="50"/>
        <v>8.1038131842577101</v>
      </c>
      <c r="O265" s="11">
        <f t="shared" si="51"/>
        <v>588.6</v>
      </c>
      <c r="P265" s="18">
        <f t="shared" si="43"/>
        <v>0.10175432582526402</v>
      </c>
    </row>
    <row r="266" spans="6:16" x14ac:dyDescent="0.2">
      <c r="F266" s="10">
        <v>2.65</v>
      </c>
      <c r="G266" s="11">
        <f t="shared" si="52"/>
        <v>14.881308627729975</v>
      </c>
      <c r="H266" s="11">
        <f t="shared" si="44"/>
        <v>8.0827992291952242</v>
      </c>
      <c r="I266" s="11">
        <f t="shared" si="45"/>
        <v>0.65597512003297265</v>
      </c>
      <c r="J266" s="11">
        <f t="shared" si="46"/>
        <v>20.498528540703049</v>
      </c>
      <c r="K266" s="12">
        <f t="shared" si="47"/>
        <v>59.857035742681404</v>
      </c>
      <c r="L266" s="11">
        <f t="shared" si="48"/>
        <v>0.9976172623780234</v>
      </c>
      <c r="M266" s="12">
        <f t="shared" si="49"/>
        <v>483.81240236285623</v>
      </c>
      <c r="N266" s="11">
        <f t="shared" si="50"/>
        <v>8.0635400393809373</v>
      </c>
      <c r="O266" s="11">
        <f t="shared" si="51"/>
        <v>588.6</v>
      </c>
      <c r="P266" s="18">
        <f t="shared" si="43"/>
        <v>0.10117211276785289</v>
      </c>
    </row>
    <row r="267" spans="6:16" x14ac:dyDescent="0.2">
      <c r="F267" s="10">
        <v>2.66</v>
      </c>
      <c r="G267" s="11">
        <f t="shared" si="52"/>
        <v>14.962201902187019</v>
      </c>
      <c r="H267" s="11">
        <f t="shared" si="44"/>
        <v>8.0893274457044217</v>
      </c>
      <c r="I267" s="11">
        <f t="shared" si="45"/>
        <v>0.64967830448551356</v>
      </c>
      <c r="J267" s="11">
        <f t="shared" si="46"/>
        <v>20.531653914528935</v>
      </c>
      <c r="K267" s="12">
        <f t="shared" si="47"/>
        <v>59.512352183659743</v>
      </c>
      <c r="L267" s="11">
        <f t="shared" si="48"/>
        <v>0.99187253639432904</v>
      </c>
      <c r="M267" s="12">
        <f t="shared" si="49"/>
        <v>481.41490387770625</v>
      </c>
      <c r="N267" s="11">
        <f t="shared" si="50"/>
        <v>8.0235817312951045</v>
      </c>
      <c r="O267" s="11">
        <f t="shared" si="51"/>
        <v>588.6</v>
      </c>
      <c r="P267" s="18">
        <f t="shared" si="43"/>
        <v>0.10059543096052835</v>
      </c>
    </row>
    <row r="268" spans="6:16" x14ac:dyDescent="0.2">
      <c r="F268" s="10">
        <v>2.67</v>
      </c>
      <c r="G268" s="11">
        <f t="shared" si="52"/>
        <v>15.043159832154668</v>
      </c>
      <c r="H268" s="11">
        <f t="shared" si="44"/>
        <v>8.0957929967649491</v>
      </c>
      <c r="I268" s="11">
        <f t="shared" si="45"/>
        <v>0.6434419331299579</v>
      </c>
      <c r="J268" s="11">
        <f t="shared" si="46"/>
        <v>20.564487671974327</v>
      </c>
      <c r="K268" s="12">
        <f t="shared" si="47"/>
        <v>59.171003659771799</v>
      </c>
      <c r="L268" s="11">
        <f t="shared" si="48"/>
        <v>0.98618339432952995</v>
      </c>
      <c r="M268" s="12">
        <f t="shared" si="49"/>
        <v>479.03619704033372</v>
      </c>
      <c r="N268" s="11">
        <f t="shared" si="50"/>
        <v>7.9839366173388946</v>
      </c>
      <c r="O268" s="11">
        <f t="shared" si="51"/>
        <v>588.6</v>
      </c>
      <c r="P268" s="18">
        <f t="shared" si="43"/>
        <v>0.10002422897940892</v>
      </c>
    </row>
    <row r="269" spans="6:16" x14ac:dyDescent="0.2">
      <c r="F269" s="10">
        <v>2.68</v>
      </c>
      <c r="G269" s="11">
        <f t="shared" si="52"/>
        <v>15.124181796993797</v>
      </c>
      <c r="H269" s="11">
        <f t="shared" si="44"/>
        <v>8.1021964839129943</v>
      </c>
      <c r="I269" s="11">
        <f t="shared" si="45"/>
        <v>0.63726542575233647</v>
      </c>
      <c r="J269" s="11">
        <f t="shared" si="46"/>
        <v>20.597032108681276</v>
      </c>
      <c r="K269" s="12">
        <f t="shared" si="47"/>
        <v>58.832957653821467</v>
      </c>
      <c r="L269" s="11">
        <f t="shared" si="48"/>
        <v>0.98054929423035775</v>
      </c>
      <c r="M269" s="12">
        <f t="shared" si="49"/>
        <v>476.6761826409944</v>
      </c>
      <c r="N269" s="11">
        <f t="shared" si="50"/>
        <v>7.9446030440165725</v>
      </c>
      <c r="O269" s="11">
        <f t="shared" si="51"/>
        <v>588.6</v>
      </c>
      <c r="P269" s="18">
        <f t="shared" si="43"/>
        <v>9.9458455846199917E-2</v>
      </c>
    </row>
    <row r="270" spans="6:16" x14ac:dyDescent="0.2">
      <c r="F270" s="10">
        <v>2.69</v>
      </c>
      <c r="G270" s="11">
        <f t="shared" si="52"/>
        <v>15.205267182022903</v>
      </c>
      <c r="H270" s="11">
        <f t="shared" si="44"/>
        <v>8.1085385029104948</v>
      </c>
      <c r="I270" s="11">
        <f t="shared" si="45"/>
        <v>0.63114820770825364</v>
      </c>
      <c r="J270" s="11">
        <f t="shared" si="46"/>
        <v>20.62928950787806</v>
      </c>
      <c r="K270" s="12">
        <f t="shared" si="47"/>
        <v>58.498181970373281</v>
      </c>
      <c r="L270" s="11">
        <f t="shared" si="48"/>
        <v>0.97496969950622137</v>
      </c>
      <c r="M270" s="12">
        <f t="shared" si="49"/>
        <v>474.33476085703626</v>
      </c>
      <c r="N270" s="11">
        <f t="shared" si="50"/>
        <v>7.9055793476172713</v>
      </c>
      <c r="O270" s="11">
        <f t="shared" si="51"/>
        <v>588.6</v>
      </c>
      <c r="P270" s="18">
        <f t="shared" si="43"/>
        <v>9.8898061025281994E-2</v>
      </c>
    </row>
    <row r="271" spans="6:16" x14ac:dyDescent="0.2">
      <c r="F271" s="10">
        <v>2.7</v>
      </c>
      <c r="G271" s="11">
        <f t="shared" si="52"/>
        <v>15.286415378460909</v>
      </c>
      <c r="H271" s="11">
        <f t="shared" si="44"/>
        <v>8.1148196438005691</v>
      </c>
      <c r="I271" s="11">
        <f t="shared" si="45"/>
        <v>0.62508970986942036</v>
      </c>
      <c r="J271" s="11">
        <f t="shared" si="46"/>
        <v>20.66126214031452</v>
      </c>
      <c r="K271" s="12">
        <f t="shared" si="47"/>
        <v>58.166644732479739</v>
      </c>
      <c r="L271" s="11">
        <f t="shared" si="48"/>
        <v>0.96944407887466233</v>
      </c>
      <c r="M271" s="12">
        <f t="shared" si="49"/>
        <v>472.01183128909548</v>
      </c>
      <c r="N271" s="11">
        <f t="shared" si="50"/>
        <v>7.8668638548182583</v>
      </c>
      <c r="O271" s="11">
        <f t="shared" si="51"/>
        <v>588.6</v>
      </c>
      <c r="P271" s="18">
        <f t="shared" si="43"/>
        <v>9.8342994420789268E-2</v>
      </c>
    </row>
    <row r="272" spans="6:16" x14ac:dyDescent="0.2">
      <c r="F272" s="10">
        <v>2.71</v>
      </c>
      <c r="G272" s="11">
        <f t="shared" si="52"/>
        <v>15.367625783370533</v>
      </c>
      <c r="H272" s="11">
        <f t="shared" si="44"/>
        <v>8.1210404909624163</v>
      </c>
      <c r="I272" s="11">
        <f t="shared" si="45"/>
        <v>0.61908936857070707</v>
      </c>
      <c r="J272" s="11">
        <f t="shared" si="46"/>
        <v>20.692952264201516</v>
      </c>
      <c r="K272" s="12">
        <f t="shared" si="47"/>
        <v>57.83831437844394</v>
      </c>
      <c r="L272" s="11">
        <f t="shared" si="48"/>
        <v>0.96397190630739904</v>
      </c>
      <c r="M272" s="12">
        <f t="shared" si="49"/>
        <v>469.70729299635695</v>
      </c>
      <c r="N272" s="11">
        <f t="shared" si="50"/>
        <v>7.8284548832726166</v>
      </c>
      <c r="O272" s="11">
        <f t="shared" si="51"/>
        <v>588.6</v>
      </c>
      <c r="P272" s="18">
        <f t="shared" si="43"/>
        <v>9.779320637367829E-2</v>
      </c>
    </row>
    <row r="273" spans="6:16" x14ac:dyDescent="0.2">
      <c r="F273" s="10">
        <v>2.72</v>
      </c>
      <c r="G273" s="11">
        <f t="shared" si="52"/>
        <v>15.448897799602189</v>
      </c>
      <c r="H273" s="11">
        <f t="shared" si="44"/>
        <v>8.127201623165675</v>
      </c>
      <c r="I273" s="11">
        <f t="shared" si="45"/>
        <v>0.61314662555770005</v>
      </c>
      <c r="J273" s="11">
        <f t="shared" si="46"/>
        <v>20.724362125154364</v>
      </c>
      <c r="K273" s="12">
        <f t="shared" si="47"/>
        <v>57.513159658616367</v>
      </c>
      <c r="L273" s="11">
        <f t="shared" si="48"/>
        <v>0.95855266097693947</v>
      </c>
      <c r="M273" s="12">
        <f t="shared" si="49"/>
        <v>467.42104453089354</v>
      </c>
      <c r="N273" s="11">
        <f t="shared" si="50"/>
        <v>7.7903507421815599</v>
      </c>
      <c r="O273" s="11">
        <f t="shared" si="51"/>
        <v>588.6</v>
      </c>
      <c r="P273" s="18">
        <f t="shared" si="43"/>
        <v>9.7248647658788642E-2</v>
      </c>
    </row>
    <row r="274" spans="6:16" x14ac:dyDescent="0.2">
      <c r="F274" s="10">
        <v>2.73</v>
      </c>
      <c r="G274" s="11">
        <f t="shared" si="52"/>
        <v>15.530230835738433</v>
      </c>
      <c r="H274" s="11">
        <f t="shared" si="44"/>
        <v>8.13330361362428</v>
      </c>
      <c r="I274" s="11">
        <f t="shared" si="45"/>
        <v>0.60726092793476338</v>
      </c>
      <c r="J274" s="11">
        <f t="shared" si="46"/>
        <v>20.755493956140274</v>
      </c>
      <c r="K274" s="12">
        <f t="shared" si="47"/>
        <v>57.191149632226072</v>
      </c>
      <c r="L274" s="11">
        <f t="shared" si="48"/>
        <v>0.95318582720376788</v>
      </c>
      <c r="M274" s="12">
        <f t="shared" si="49"/>
        <v>465.15298397111121</v>
      </c>
      <c r="N274" s="11">
        <f t="shared" si="50"/>
        <v>7.752549732851854</v>
      </c>
      <c r="O274" s="11">
        <f t="shared" si="51"/>
        <v>588.6</v>
      </c>
      <c r="P274" s="18">
        <f t="shared" si="43"/>
        <v>9.670926948189694E-2</v>
      </c>
    </row>
    <row r="275" spans="6:16" x14ac:dyDescent="0.2">
      <c r="F275" s="10">
        <v>2.74</v>
      </c>
      <c r="G275" s="11">
        <f t="shared" si="52"/>
        <v>15.61162430603893</v>
      </c>
      <c r="H275" s="11">
        <f t="shared" si="44"/>
        <v>8.1393470300497928</v>
      </c>
      <c r="I275" s="11">
        <f t="shared" si="45"/>
        <v>0.60143172811360002</v>
      </c>
      <c r="J275" s="11">
        <f t="shared" si="46"/>
        <v>20.786349977429548</v>
      </c>
      <c r="K275" s="12">
        <f t="shared" si="47"/>
        <v>56.872253664245548</v>
      </c>
      <c r="L275" s="11">
        <f t="shared" si="48"/>
        <v>0.94787089440409245</v>
      </c>
      <c r="M275" s="12">
        <f t="shared" si="49"/>
        <v>462.90300895431545</v>
      </c>
      <c r="N275" s="11">
        <f t="shared" si="50"/>
        <v>7.715050149238591</v>
      </c>
      <c r="O275" s="11">
        <f t="shared" si="51"/>
        <v>588.6</v>
      </c>
      <c r="P275" s="18">
        <f t="shared" si="43"/>
        <v>9.6175023476764598E-2</v>
      </c>
    </row>
    <row r="276" spans="6:16" x14ac:dyDescent="0.2">
      <c r="F276" s="10">
        <v>2.75</v>
      </c>
      <c r="G276" s="11">
        <f t="shared" si="52"/>
        <v>15.693077630385972</v>
      </c>
      <c r="H276" s="11">
        <f t="shared" si="44"/>
        <v>8.1453324347042066</v>
      </c>
      <c r="I276" s="11">
        <f t="shared" si="45"/>
        <v>0.59565848376230457</v>
      </c>
      <c r="J276" s="11">
        <f t="shared" si="46"/>
        <v>20.816932396550484</v>
      </c>
      <c r="K276" s="12">
        <f t="shared" si="47"/>
        <v>56.556441422288756</v>
      </c>
      <c r="L276" s="11">
        <f t="shared" si="48"/>
        <v>0.94260735703814591</v>
      </c>
      <c r="M276" s="12">
        <f t="shared" si="49"/>
        <v>460.67101670841714</v>
      </c>
      <c r="N276" s="11">
        <f t="shared" si="50"/>
        <v>7.6778502784736187</v>
      </c>
      <c r="O276" s="11">
        <f t="shared" si="51"/>
        <v>588.6</v>
      </c>
      <c r="P276" s="18">
        <f t="shared" si="43"/>
        <v>9.5645861702180479E-2</v>
      </c>
    </row>
    <row r="277" spans="6:16" x14ac:dyDescent="0.2">
      <c r="F277" s="10">
        <v>2.76</v>
      </c>
      <c r="G277" s="11">
        <f t="shared" si="52"/>
        <v>15.774590234230494</v>
      </c>
      <c r="H277" s="11">
        <f t="shared" si="44"/>
        <v>8.1512603844522786</v>
      </c>
      <c r="I277" s="11">
        <f t="shared" si="45"/>
        <v>0.58994065775490745</v>
      </c>
      <c r="J277" s="11">
        <f t="shared" si="46"/>
        <v>20.847243408248008</v>
      </c>
      <c r="K277" s="12">
        <f t="shared" si="47"/>
        <v>56.243682873542454</v>
      </c>
      <c r="L277" s="11">
        <f t="shared" si="48"/>
        <v>0.93739471455904089</v>
      </c>
      <c r="M277" s="12">
        <f t="shared" si="49"/>
        <v>458.4569040828037</v>
      </c>
      <c r="N277" s="11">
        <f t="shared" si="50"/>
        <v>7.6409484013800615</v>
      </c>
      <c r="O277" s="11">
        <f t="shared" si="51"/>
        <v>588.6</v>
      </c>
      <c r="P277" s="18">
        <f t="shared" si="43"/>
        <v>9.5121736638999962E-2</v>
      </c>
    </row>
    <row r="278" spans="6:16" x14ac:dyDescent="0.2">
      <c r="F278" s="10">
        <v>2.77</v>
      </c>
      <c r="G278" s="11">
        <f t="shared" si="52"/>
        <v>15.856161548538628</v>
      </c>
      <c r="H278" s="11">
        <f t="shared" si="44"/>
        <v>8.1571314308133172</v>
      </c>
      <c r="I278" s="11">
        <f t="shared" si="45"/>
        <v>0.58427771812140039</v>
      </c>
      <c r="J278" s="11">
        <f t="shared" si="46"/>
        <v>20.877285194445673</v>
      </c>
      <c r="K278" s="12">
        <f t="shared" si="47"/>
        <v>55.933948281729698</v>
      </c>
      <c r="L278" s="11">
        <f t="shared" si="48"/>
        <v>0.93223247136216159</v>
      </c>
      <c r="M278" s="12">
        <f t="shared" si="49"/>
        <v>456.26056757838387</v>
      </c>
      <c r="N278" s="11">
        <f t="shared" si="50"/>
        <v>7.604342792973064</v>
      </c>
      <c r="O278" s="11">
        <f t="shared" si="51"/>
        <v>588.6</v>
      </c>
      <c r="P278" s="18">
        <f t="shared" si="43"/>
        <v>9.4602601187180391E-2</v>
      </c>
    </row>
    <row r="279" spans="6:16" x14ac:dyDescent="0.2">
      <c r="F279" s="10">
        <v>2.78</v>
      </c>
      <c r="G279" s="11">
        <f t="shared" si="52"/>
        <v>15.937791009738753</v>
      </c>
      <c r="H279" s="11">
        <f t="shared" si="44"/>
        <v>8.1629461200125117</v>
      </c>
      <c r="I279" s="11">
        <f t="shared" si="45"/>
        <v>0.57866913799824615</v>
      </c>
      <c r="J279" s="11">
        <f t="shared" si="46"/>
        <v>20.907059924211232</v>
      </c>
      <c r="K279" s="12">
        <f t="shared" si="47"/>
        <v>55.627208204106005</v>
      </c>
      <c r="L279" s="11">
        <f t="shared" si="48"/>
        <v>0.92712013673510008</v>
      </c>
      <c r="M279" s="12">
        <f t="shared" si="49"/>
        <v>454.08190337683527</v>
      </c>
      <c r="N279" s="11">
        <f t="shared" si="50"/>
        <v>7.5680317229472545</v>
      </c>
      <c r="O279" s="11">
        <f t="shared" si="51"/>
        <v>588.6</v>
      </c>
      <c r="P279" s="18">
        <f t="shared" si="43"/>
        <v>9.4088408662814912E-2</v>
      </c>
    </row>
    <row r="280" spans="6:16" x14ac:dyDescent="0.2">
      <c r="F280" s="10">
        <v>2.79</v>
      </c>
      <c r="G280" s="11">
        <f t="shared" si="52"/>
        <v>16.019478059669069</v>
      </c>
      <c r="H280" s="11">
        <f t="shared" si="44"/>
        <v>8.1687049930317404</v>
      </c>
      <c r="I280" s="11">
        <f t="shared" si="45"/>
        <v>0.57311439557935884</v>
      </c>
      <c r="J280" s="11">
        <f t="shared" si="46"/>
        <v>20.93656975372549</v>
      </c>
      <c r="K280" s="12">
        <f t="shared" si="47"/>
        <v>55.323433488487026</v>
      </c>
      <c r="L280" s="11">
        <f t="shared" si="48"/>
        <v>0.92205722480811714</v>
      </c>
      <c r="M280" s="12">
        <f t="shared" si="49"/>
        <v>451.92080736906337</v>
      </c>
      <c r="N280" s="11">
        <f t="shared" si="50"/>
        <v>7.5320134561510566</v>
      </c>
      <c r="O280" s="11">
        <f t="shared" si="51"/>
        <v>588.6</v>
      </c>
      <c r="P280" s="18">
        <f t="shared" si="43"/>
        <v>9.3579112795164621E-2</v>
      </c>
    </row>
    <row r="281" spans="6:16" x14ac:dyDescent="0.2">
      <c r="F281" s="10">
        <v>2.8</v>
      </c>
      <c r="G281" s="11">
        <f t="shared" si="52"/>
        <v>16.101222145525668</v>
      </c>
      <c r="H281" s="11">
        <f t="shared" si="44"/>
        <v>8.1744085856599042</v>
      </c>
      <c r="I281" s="11">
        <f t="shared" si="45"/>
        <v>0.56761297406755651</v>
      </c>
      <c r="J281" s="11">
        <f t="shared" si="46"/>
        <v>20.965816826254375</v>
      </c>
      <c r="K281" s="12">
        <f t="shared" si="47"/>
        <v>55.022595270307768</v>
      </c>
      <c r="L281" s="11">
        <f t="shared" si="48"/>
        <v>0.91704325450512947</v>
      </c>
      <c r="M281" s="12">
        <f t="shared" si="49"/>
        <v>449.77717518289387</v>
      </c>
      <c r="N281" s="11">
        <f t="shared" si="50"/>
        <v>7.4962862530482308</v>
      </c>
      <c r="O281" s="11">
        <f t="shared" si="51"/>
        <v>588.6</v>
      </c>
      <c r="P281" s="18">
        <f t="shared" si="43"/>
        <v>9.3074667723690149E-2</v>
      </c>
    </row>
    <row r="282" spans="6:16" x14ac:dyDescent="0.2">
      <c r="F282" s="10">
        <v>2.81</v>
      </c>
      <c r="G282" s="11">
        <f t="shared" si="52"/>
        <v>16.183022719811095</v>
      </c>
      <c r="H282" s="11">
        <f t="shared" si="44"/>
        <v>8.1800574285427814</v>
      </c>
      <c r="I282" s="11">
        <f t="shared" si="45"/>
        <v>0.56216436162648065</v>
      </c>
      <c r="J282" s="11">
        <f t="shared" si="46"/>
        <v>20.994803272124276</v>
      </c>
      <c r="K282" s="12">
        <f t="shared" si="47"/>
        <v>54.724664969713118</v>
      </c>
      <c r="L282" s="11">
        <f t="shared" si="48"/>
        <v>0.91207774949521858</v>
      </c>
      <c r="M282" s="12">
        <f t="shared" si="49"/>
        <v>447.65090221001674</v>
      </c>
      <c r="N282" s="11">
        <f t="shared" si="50"/>
        <v>7.4608483701669446</v>
      </c>
      <c r="O282" s="11">
        <f t="shared" si="51"/>
        <v>588.6</v>
      </c>
      <c r="P282" s="18">
        <f t="shared" si="43"/>
        <v>9.2575027995084158E-2</v>
      </c>
    </row>
    <row r="283" spans="6:16" x14ac:dyDescent="0.2">
      <c r="F283" s="10">
        <v>2.82</v>
      </c>
      <c r="G283" s="11">
        <f t="shared" si="52"/>
        <v>16.26487924028342</v>
      </c>
      <c r="H283" s="11">
        <f t="shared" si="44"/>
        <v>8.1856520472323862</v>
      </c>
      <c r="I283" s="11">
        <f t="shared" si="45"/>
        <v>0.55676805133297613</v>
      </c>
      <c r="J283" s="11">
        <f t="shared" si="46"/>
        <v>21.02353120870033</v>
      </c>
      <c r="K283" s="12">
        <f t="shared" si="47"/>
        <v>54.429614288678891</v>
      </c>
      <c r="L283" s="11">
        <f t="shared" si="48"/>
        <v>0.90716023814464819</v>
      </c>
      <c r="M283" s="12">
        <f t="shared" si="49"/>
        <v>445.5418836321935</v>
      </c>
      <c r="N283" s="11">
        <f t="shared" si="50"/>
        <v>7.4256980605365586</v>
      </c>
      <c r="O283" s="11">
        <f t="shared" si="51"/>
        <v>588.6</v>
      </c>
      <c r="P283" s="18">
        <f t="shared" si="43"/>
        <v>9.2080148560304206E-2</v>
      </c>
    </row>
    <row r="284" spans="6:16" x14ac:dyDescent="0.2">
      <c r="F284" s="10">
        <v>2.83</v>
      </c>
      <c r="G284" s="11">
        <f t="shared" si="52"/>
        <v>16.346791169905778</v>
      </c>
      <c r="H284" s="11">
        <f t="shared" si="44"/>
        <v>8.1911929622358741</v>
      </c>
      <c r="I284" s="11">
        <f t="shared" si="45"/>
        <v>0.5514235411299282</v>
      </c>
      <c r="J284" s="11">
        <f t="shared" si="46"/>
        <v>21.052002740367818</v>
      </c>
      <c r="K284" s="12">
        <f t="shared" si="47"/>
        <v>54.13741520816351</v>
      </c>
      <c r="L284" s="11">
        <f t="shared" si="48"/>
        <v>0.90229025346939185</v>
      </c>
      <c r="M284" s="12">
        <f t="shared" si="49"/>
        <v>443.45001444675034</v>
      </c>
      <c r="N284" s="11">
        <f t="shared" si="50"/>
        <v>7.3908335741125057</v>
      </c>
      <c r="O284" s="11">
        <f t="shared" si="51"/>
        <v>588.6</v>
      </c>
      <c r="P284" s="18">
        <f t="shared" si="43"/>
        <v>9.1589984771608124E-2</v>
      </c>
    </row>
    <row r="285" spans="6:16" x14ac:dyDescent="0.2">
      <c r="F285" s="10">
        <v>2.84</v>
      </c>
      <c r="G285" s="11">
        <f t="shared" si="52"/>
        <v>16.428757976796419</v>
      </c>
      <c r="H285" s="11">
        <f t="shared" si="44"/>
        <v>8.1966806890639621</v>
      </c>
      <c r="I285" s="11">
        <f t="shared" si="45"/>
        <v>0.54613033377955311</v>
      </c>
      <c r="J285" s="11">
        <f t="shared" si="46"/>
        <v>21.080219958516391</v>
      </c>
      <c r="K285" s="12">
        <f t="shared" si="47"/>
        <v>53.848039985289574</v>
      </c>
      <c r="L285" s="11">
        <f t="shared" si="48"/>
        <v>0.89746733308815962</v>
      </c>
      <c r="M285" s="12">
        <f t="shared" si="49"/>
        <v>441.37518949136711</v>
      </c>
      <c r="N285" s="11">
        <f t="shared" si="50"/>
        <v>7.3562531581894524</v>
      </c>
      <c r="O285" s="11">
        <f t="shared" si="51"/>
        <v>588.6</v>
      </c>
      <c r="P285" s="18">
        <f t="shared" si="43"/>
        <v>9.1104492379591562E-2</v>
      </c>
    </row>
    <row r="286" spans="6:16" x14ac:dyDescent="0.2">
      <c r="F286" s="10">
        <v>2.85</v>
      </c>
      <c r="G286" s="11">
        <f t="shared" si="52"/>
        <v>16.510779134179209</v>
      </c>
      <c r="H286" s="11">
        <f t="shared" si="44"/>
        <v>8.2021157382788985</v>
      </c>
      <c r="I286" s="11">
        <f t="shared" si="45"/>
        <v>0.54088793681713598</v>
      </c>
      <c r="J286" s="11">
        <f t="shared" si="46"/>
        <v>21.108184941527202</v>
      </c>
      <c r="K286" s="12">
        <f t="shared" si="47"/>
        <v>53.56146115055536</v>
      </c>
      <c r="L286" s="11">
        <f t="shared" si="48"/>
        <v>0.89269101917592264</v>
      </c>
      <c r="M286" s="12">
        <f t="shared" si="49"/>
        <v>439.31730346818392</v>
      </c>
      <c r="N286" s="11">
        <f t="shared" si="50"/>
        <v>7.3219550578030654</v>
      </c>
      <c r="O286" s="11">
        <f t="shared" si="51"/>
        <v>588.6</v>
      </c>
      <c r="P286" s="18">
        <f t="shared" si="43"/>
        <v>9.0623627530229053E-2</v>
      </c>
    </row>
    <row r="287" spans="6:16" x14ac:dyDescent="0.2">
      <c r="F287" s="10">
        <v>2.86</v>
      </c>
      <c r="G287" s="11">
        <f t="shared" si="52"/>
        <v>16.592854120334628</v>
      </c>
      <c r="H287" s="11">
        <f t="shared" si="44"/>
        <v>8.2074986155419545</v>
      </c>
      <c r="I287" s="11">
        <f t="shared" si="45"/>
        <v>0.53569586250521439</v>
      </c>
      <c r="J287" s="11">
        <f t="shared" si="46"/>
        <v>21.135899754762718</v>
      </c>
      <c r="K287" s="12">
        <f t="shared" si="47"/>
        <v>53.277651505075582</v>
      </c>
      <c r="L287" s="11">
        <f t="shared" si="48"/>
        <v>0.88796085841792638</v>
      </c>
      <c r="M287" s="12">
        <f t="shared" si="49"/>
        <v>437.27625096723455</v>
      </c>
      <c r="N287" s="11">
        <f t="shared" si="50"/>
        <v>7.2879375161205759</v>
      </c>
      <c r="O287" s="11">
        <f t="shared" si="51"/>
        <v>588.6</v>
      </c>
      <c r="P287" s="18">
        <f t="shared" si="43"/>
        <v>9.0147346761918934E-2</v>
      </c>
    </row>
    <row r="288" spans="6:16" x14ac:dyDescent="0.2">
      <c r="F288" s="10">
        <v>2.87</v>
      </c>
      <c r="G288" s="11">
        <f t="shared" si="52"/>
        <v>16.674982418551235</v>
      </c>
      <c r="H288" s="11">
        <f t="shared" si="44"/>
        <v>8.2128298216604705</v>
      </c>
      <c r="I288" s="11">
        <f t="shared" si="45"/>
        <v>0.53055362778819837</v>
      </c>
      <c r="J288" s="11">
        <f t="shared" si="46"/>
        <v>21.163366450559224</v>
      </c>
      <c r="K288" s="12">
        <f t="shared" si="47"/>
        <v>52.996584117851128</v>
      </c>
      <c r="L288" s="11">
        <f t="shared" si="48"/>
        <v>0.88327640196418544</v>
      </c>
      <c r="M288" s="12">
        <f t="shared" si="49"/>
        <v>435.25192648922541</v>
      </c>
      <c r="N288" s="11">
        <f t="shared" si="50"/>
        <v>7.2541987748204235</v>
      </c>
      <c r="O288" s="11">
        <f t="shared" si="51"/>
        <v>588.6</v>
      </c>
      <c r="P288" s="18">
        <f t="shared" si="43"/>
        <v>8.9675607002532687E-2</v>
      </c>
    </row>
    <row r="289" spans="6:16" x14ac:dyDescent="0.2">
      <c r="F289" s="10">
        <v>2.88</v>
      </c>
      <c r="G289" s="11">
        <f t="shared" si="52"/>
        <v>16.757163517077579</v>
      </c>
      <c r="H289" s="11">
        <f t="shared" si="44"/>
        <v>8.2181098526344609</v>
      </c>
      <c r="I289" s="11">
        <f t="shared" si="45"/>
        <v>0.52546075424743166</v>
      </c>
      <c r="J289" s="11">
        <f t="shared" si="46"/>
        <v>21.190587068222015</v>
      </c>
      <c r="K289" s="12">
        <f t="shared" si="47"/>
        <v>52.718232323067916</v>
      </c>
      <c r="L289" s="11">
        <f t="shared" si="48"/>
        <v>0.87863720538446521</v>
      </c>
      <c r="M289" s="12">
        <f t="shared" si="49"/>
        <v>433.24422446767693</v>
      </c>
      <c r="N289" s="11">
        <f t="shared" si="50"/>
        <v>7.2207370744612822</v>
      </c>
      <c r="O289" s="11">
        <f t="shared" si="51"/>
        <v>588.6</v>
      </c>
      <c r="P289" s="18">
        <f t="shared" si="43"/>
        <v>8.9208365566470091E-2</v>
      </c>
    </row>
    <row r="290" spans="6:16" x14ac:dyDescent="0.2">
      <c r="F290" s="10">
        <v>2.89</v>
      </c>
      <c r="G290" s="11">
        <f t="shared" si="52"/>
        <v>16.839396909074608</v>
      </c>
      <c r="H290" s="11">
        <f t="shared" si="44"/>
        <v>8.2233391997027478</v>
      </c>
      <c r="I290" s="11">
        <f t="shared" si="45"/>
        <v>0.52041676805667725</v>
      </c>
      <c r="J290" s="11">
        <f t="shared" si="46"/>
        <v>21.217563634023005</v>
      </c>
      <c r="K290" s="12">
        <f t="shared" si="47"/>
        <v>52.442569717423638</v>
      </c>
      <c r="L290" s="11">
        <f t="shared" si="48"/>
        <v>0.87404282862372729</v>
      </c>
      <c r="M290" s="12">
        <f t="shared" si="49"/>
        <v>431.25303929043406</v>
      </c>
      <c r="N290" s="11">
        <f t="shared" si="50"/>
        <v>7.1875506548405674</v>
      </c>
      <c r="O290" s="11">
        <f t="shared" si="51"/>
        <v>588.6</v>
      </c>
      <c r="P290" s="18">
        <f t="shared" si="43"/>
        <v>8.8745580151719294E-2</v>
      </c>
    </row>
    <row r="291" spans="6:16" x14ac:dyDescent="0.2">
      <c r="F291" s="10">
        <v>2.9</v>
      </c>
      <c r="G291" s="11">
        <f t="shared" si="52"/>
        <v>16.921682092568496</v>
      </c>
      <c r="H291" s="11">
        <f t="shared" si="44"/>
        <v>8.2285183493886684</v>
      </c>
      <c r="I291" s="11">
        <f t="shared" si="45"/>
        <v>0.51542119993803792</v>
      </c>
      <c r="J291" s="11">
        <f t="shared" si="46"/>
        <v>21.244298161200835</v>
      </c>
      <c r="K291" s="12">
        <f t="shared" si="47"/>
        <v>52.169570157483108</v>
      </c>
      <c r="L291" s="11">
        <f t="shared" si="48"/>
        <v>0.86949283595805182</v>
      </c>
      <c r="M291" s="12">
        <f t="shared" si="49"/>
        <v>429.27826532056923</v>
      </c>
      <c r="N291" s="11">
        <f t="shared" si="50"/>
        <v>7.1546377553428204</v>
      </c>
      <c r="O291" s="11">
        <f t="shared" si="51"/>
        <v>588.6</v>
      </c>
      <c r="P291" s="18">
        <f t="shared" si="43"/>
        <v>8.8287208836924161E-2</v>
      </c>
    </row>
    <row r="292" spans="6:16" x14ac:dyDescent="0.2">
      <c r="F292" s="10">
        <v>2.91</v>
      </c>
      <c r="G292" s="11">
        <f t="shared" si="52"/>
        <v>17.00401857040395</v>
      </c>
      <c r="H292" s="11">
        <f t="shared" si="44"/>
        <v>8.2336477835453419</v>
      </c>
      <c r="I292" s="11">
        <f t="shared" si="45"/>
        <v>0.51047358511829188</v>
      </c>
      <c r="J292" s="11">
        <f t="shared" si="46"/>
        <v>21.270792649963379</v>
      </c>
      <c r="K292" s="12">
        <f t="shared" si="47"/>
        <v>51.899207757060893</v>
      </c>
      <c r="L292" s="11">
        <f t="shared" si="48"/>
        <v>0.86498679595101491</v>
      </c>
      <c r="M292" s="12">
        <f t="shared" si="49"/>
        <v>427.31979691668363</v>
      </c>
      <c r="N292" s="11">
        <f t="shared" si="50"/>
        <v>7.1219966152780607</v>
      </c>
      <c r="O292" s="11">
        <f t="shared" si="51"/>
        <v>588.6</v>
      </c>
      <c r="P292" s="18">
        <f t="shared" si="43"/>
        <v>8.7833210078457777E-2</v>
      </c>
    </row>
    <row r="293" spans="6:16" x14ac:dyDescent="0.2">
      <c r="F293" s="10">
        <v>2.92</v>
      </c>
      <c r="G293" s="11">
        <f t="shared" si="52"/>
        <v>17.086405850197956</v>
      </c>
      <c r="H293" s="11">
        <f t="shared" si="44"/>
        <v>8.2387279794005011</v>
      </c>
      <c r="I293" s="11">
        <f t="shared" si="45"/>
        <v>0.50557346328565544</v>
      </c>
      <c r="J293" s="11">
        <f t="shared" si="46"/>
        <v>21.297049087492603</v>
      </c>
      <c r="K293" s="12">
        <f t="shared" si="47"/>
        <v>51.63145688463193</v>
      </c>
      <c r="L293" s="11">
        <f t="shared" si="48"/>
        <v>0.86052428141053217</v>
      </c>
      <c r="M293" s="12">
        <f t="shared" si="49"/>
        <v>425.3775284526277</v>
      </c>
      <c r="N293" s="11">
        <f t="shared" si="50"/>
        <v>7.0896254742104619</v>
      </c>
      <c r="O293" s="11">
        <f t="shared" si="51"/>
        <v>588.6</v>
      </c>
      <c r="P293" s="18">
        <f t="shared" si="43"/>
        <v>8.7383542707504119E-2</v>
      </c>
    </row>
    <row r="294" spans="6:16" x14ac:dyDescent="0.2">
      <c r="F294" s="10">
        <v>2.93</v>
      </c>
      <c r="G294" s="11">
        <f t="shared" si="52"/>
        <v>17.168843444293966</v>
      </c>
      <c r="H294" s="11">
        <f t="shared" si="44"/>
        <v>8.2437594096008819</v>
      </c>
      <c r="I294" s="11">
        <f t="shared" si="45"/>
        <v>0.50072037854695428</v>
      </c>
      <c r="J294" s="11">
        <f t="shared" si="46"/>
        <v>21.323069447951539</v>
      </c>
      <c r="K294" s="12">
        <f t="shared" si="47"/>
        <v>51.366292160768793</v>
      </c>
      <c r="L294" s="11">
        <f t="shared" si="48"/>
        <v>0.8561048693461466</v>
      </c>
      <c r="M294" s="12">
        <f t="shared" si="49"/>
        <v>423.45135433664575</v>
      </c>
      <c r="N294" s="11">
        <f t="shared" si="50"/>
        <v>7.0575225722774295</v>
      </c>
      <c r="O294" s="11">
        <f t="shared" si="51"/>
        <v>588.6</v>
      </c>
      <c r="P294" s="18">
        <f t="shared" si="43"/>
        <v>8.6938165927146982E-2</v>
      </c>
    </row>
    <row r="295" spans="6:16" x14ac:dyDescent="0.2">
      <c r="F295" s="10">
        <v>2.94</v>
      </c>
      <c r="G295" s="11">
        <f t="shared" si="52"/>
        <v>17.251330869716529</v>
      </c>
      <c r="H295" s="11">
        <f t="shared" si="44"/>
        <v>8.2487425422562151</v>
      </c>
      <c r="I295" s="11">
        <f t="shared" si="45"/>
        <v>0.49591387938520953</v>
      </c>
      <c r="J295" s="11">
        <f t="shared" si="46"/>
        <v>21.348855692493657</v>
      </c>
      <c r="K295" s="12">
        <f t="shared" si="47"/>
        <v>51.103688455606232</v>
      </c>
      <c r="L295" s="11">
        <f t="shared" si="48"/>
        <v>0.85172814092677052</v>
      </c>
      <c r="M295" s="12">
        <f t="shared" si="49"/>
        <v>421.54116902996697</v>
      </c>
      <c r="N295" s="11">
        <f t="shared" si="50"/>
        <v>7.0256861504994488</v>
      </c>
      <c r="O295" s="11">
        <f t="shared" si="51"/>
        <v>588.6</v>
      </c>
      <c r="P295" s="18">
        <f t="shared" si="43"/>
        <v>8.6497039309468018E-2</v>
      </c>
    </row>
    <row r="296" spans="6:16" x14ac:dyDescent="0.2">
      <c r="F296" s="10">
        <v>2.95</v>
      </c>
      <c r="G296" s="11">
        <f t="shared" si="52"/>
        <v>17.333867648126358</v>
      </c>
      <c r="H296" s="11">
        <f t="shared" si="44"/>
        <v>8.2536778409827569</v>
      </c>
      <c r="I296" s="11">
        <f t="shared" si="45"/>
        <v>0.49115351861762979</v>
      </c>
      <c r="J296" s="11">
        <f t="shared" si="46"/>
        <v>21.374409769274145</v>
      </c>
      <c r="K296" s="12">
        <f t="shared" si="47"/>
        <v>50.843620886331934</v>
      </c>
      <c r="L296" s="11">
        <f t="shared" si="48"/>
        <v>0.84739368143886551</v>
      </c>
      <c r="M296" s="12">
        <f t="shared" si="49"/>
        <v>419.64686706484594</v>
      </c>
      <c r="N296" s="11">
        <f t="shared" si="50"/>
        <v>6.9941144510807653</v>
      </c>
      <c r="O296" s="11">
        <f t="shared" si="51"/>
        <v>588.6</v>
      </c>
      <c r="P296" s="18">
        <f t="shared" si="43"/>
        <v>8.6060122792653126E-2</v>
      </c>
    </row>
    <row r="297" spans="6:16" x14ac:dyDescent="0.2">
      <c r="F297" s="10">
        <v>2.96</v>
      </c>
      <c r="G297" s="11">
        <f t="shared" si="52"/>
        <v>17.416453305775821</v>
      </c>
      <c r="H297" s="11">
        <f t="shared" si="44"/>
        <v>8.2585657649464412</v>
      </c>
      <c r="I297" s="11">
        <f t="shared" si="45"/>
        <v>0.4864388533540065</v>
      </c>
      <c r="J297" s="11">
        <f t="shared" si="46"/>
        <v>21.399733613463404</v>
      </c>
      <c r="K297" s="12">
        <f t="shared" si="47"/>
        <v>50.586064814703789</v>
      </c>
      <c r="L297" s="11">
        <f t="shared" si="48"/>
        <v>0.84310108024506314</v>
      </c>
      <c r="M297" s="12">
        <f t="shared" si="49"/>
        <v>417.76834306207445</v>
      </c>
      <c r="N297" s="11">
        <f t="shared" si="50"/>
        <v>6.962805717701241</v>
      </c>
      <c r="O297" s="11">
        <f t="shared" si="51"/>
        <v>588.6</v>
      </c>
      <c r="P297" s="18">
        <f t="shared" si="43"/>
        <v>8.5627376678108574E-2</v>
      </c>
    </row>
    <row r="298" spans="6:16" x14ac:dyDescent="0.2">
      <c r="F298" s="10">
        <v>2.97</v>
      </c>
      <c r="G298" s="11">
        <f t="shared" si="52"/>
        <v>17.499087373464878</v>
      </c>
      <c r="H298" s="11">
        <f t="shared" si="44"/>
        <v>8.2634067689055861</v>
      </c>
      <c r="I298" s="11">
        <f t="shared" si="45"/>
        <v>0.48176944495550861</v>
      </c>
      <c r="J298" s="11">
        <f t="shared" si="46"/>
        <v>21.424829147262457</v>
      </c>
      <c r="K298" s="12">
        <f t="shared" si="47"/>
        <v>50.330995844592977</v>
      </c>
      <c r="L298" s="11">
        <f t="shared" si="48"/>
        <v>0.83884993074321623</v>
      </c>
      <c r="M298" s="12">
        <f t="shared" si="49"/>
        <v>415.90549174796854</v>
      </c>
      <c r="N298" s="11">
        <f t="shared" si="50"/>
        <v>6.9317581957994747</v>
      </c>
      <c r="O298" s="11">
        <f t="shared" si="51"/>
        <v>588.6</v>
      </c>
      <c r="P298" s="18">
        <f t="shared" si="43"/>
        <v>8.5198761627586786E-2</v>
      </c>
    </row>
    <row r="299" spans="6:16" x14ac:dyDescent="0.2">
      <c r="F299" s="10">
        <v>2.98</v>
      </c>
      <c r="G299" s="11">
        <f t="shared" si="52"/>
        <v>17.58176938649741</v>
      </c>
      <c r="H299" s="11">
        <f t="shared" si="44"/>
        <v>8.2682013032532105</v>
      </c>
      <c r="I299" s="11">
        <f t="shared" si="45"/>
        <v>0.47714485899387366</v>
      </c>
      <c r="J299" s="11">
        <f t="shared" si="46"/>
        <v>21.44969827992033</v>
      </c>
      <c r="K299" s="12">
        <f t="shared" si="47"/>
        <v>50.078389819552754</v>
      </c>
      <c r="L299" s="11">
        <f t="shared" si="48"/>
        <v>0.83463983032587918</v>
      </c>
      <c r="M299" s="12">
        <f t="shared" si="49"/>
        <v>414.0582079708484</v>
      </c>
      <c r="N299" s="11">
        <f t="shared" si="50"/>
        <v>6.9009701328474726</v>
      </c>
      <c r="O299" s="11">
        <f t="shared" si="51"/>
        <v>588.6</v>
      </c>
      <c r="P299" s="18">
        <f t="shared" si="43"/>
        <v>8.4774238660322229E-2</v>
      </c>
    </row>
    <row r="300" spans="6:16" x14ac:dyDescent="0.2">
      <c r="F300" s="10">
        <v>2.99</v>
      </c>
      <c r="G300" s="11">
        <f t="shared" si="52"/>
        <v>17.664498884638</v>
      </c>
      <c r="H300" s="11">
        <f t="shared" si="44"/>
        <v>8.2729498140589346</v>
      </c>
      <c r="I300" s="11">
        <f t="shared" si="45"/>
        <v>0.47256466521098794</v>
      </c>
      <c r="J300" s="11">
        <f t="shared" si="46"/>
        <v>21.474342907753318</v>
      </c>
      <c r="K300" s="12">
        <f t="shared" si="47"/>
        <v>49.828222820412591</v>
      </c>
      <c r="L300" s="11">
        <f t="shared" si="48"/>
        <v>0.83047038034020981</v>
      </c>
      <c r="M300" s="12">
        <f t="shared" si="49"/>
        <v>412.22638671701952</v>
      </c>
      <c r="N300" s="11">
        <f t="shared" si="50"/>
        <v>6.8704397786169915</v>
      </c>
      <c r="O300" s="11">
        <f t="shared" si="51"/>
        <v>588.6</v>
      </c>
      <c r="P300" s="18">
        <f t="shared" si="43"/>
        <v>8.4353769150177921E-2</v>
      </c>
    </row>
    <row r="301" spans="6:16" x14ac:dyDescent="0.2">
      <c r="F301" s="10">
        <v>3</v>
      </c>
      <c r="G301" s="11">
        <f t="shared" si="52"/>
        <v>17.747275412069104</v>
      </c>
      <c r="H301" s="11">
        <f t="shared" si="44"/>
        <v>8.2776527431104778</v>
      </c>
      <c r="I301" s="11">
        <f t="shared" si="45"/>
        <v>0.46802843747885914</v>
      </c>
      <c r="J301" s="11">
        <f t="shared" si="46"/>
        <v>21.498764914166006</v>
      </c>
      <c r="K301" s="12">
        <f t="shared" si="47"/>
        <v>49.580471162897553</v>
      </c>
      <c r="L301" s="11">
        <f t="shared" si="48"/>
        <v>0.82634118604829254</v>
      </c>
      <c r="M301" s="12">
        <f t="shared" si="49"/>
        <v>410.40992312626889</v>
      </c>
      <c r="N301" s="11">
        <f t="shared" si="50"/>
        <v>6.8401653854378148</v>
      </c>
      <c r="O301" s="11">
        <f t="shared" si="51"/>
        <v>588.6</v>
      </c>
      <c r="P301" s="18">
        <f t="shared" si="43"/>
        <v>8.3937314822803089E-2</v>
      </c>
    </row>
    <row r="302" spans="6:16" x14ac:dyDescent="0.2">
      <c r="F302" s="10">
        <v>3.01</v>
      </c>
      <c r="G302" s="11">
        <f t="shared" si="52"/>
        <v>17.830098517348652</v>
      </c>
      <c r="H302" s="11">
        <f t="shared" si="44"/>
        <v>8.2823105279547722</v>
      </c>
      <c r="I302" s="11">
        <f t="shared" si="45"/>
        <v>0.46353575375996819</v>
      </c>
      <c r="J302" s="11">
        <f t="shared" si="46"/>
        <v>21.522966169674213</v>
      </c>
      <c r="K302" s="12">
        <f t="shared" si="47"/>
        <v>49.335111395272307</v>
      </c>
      <c r="L302" s="11">
        <f t="shared" si="48"/>
        <v>0.82225185658787181</v>
      </c>
      <c r="M302" s="12">
        <f t="shared" si="49"/>
        <v>408.6087125068853</v>
      </c>
      <c r="N302" s="11">
        <f t="shared" si="50"/>
        <v>6.8101452084480885</v>
      </c>
      <c r="O302" s="11">
        <f t="shared" si="51"/>
        <v>588.6</v>
      </c>
      <c r="P302" s="18">
        <f t="shared" si="43"/>
        <v>8.3524837752801909E-2</v>
      </c>
    </row>
    <row r="303" spans="6:16" x14ac:dyDescent="0.2">
      <c r="F303" s="10">
        <v>3.02</v>
      </c>
      <c r="G303" s="11">
        <f t="shared" si="52"/>
        <v>17.91296775336804</v>
      </c>
      <c r="H303" s="11">
        <f t="shared" si="44"/>
        <v>8.2869236019386552</v>
      </c>
      <c r="I303" s="11">
        <f t="shared" si="45"/>
        <v>0.4590861960680056</v>
      </c>
      <c r="J303" s="11">
        <f t="shared" si="46"/>
        <v>21.546948531929431</v>
      </c>
      <c r="K303" s="12">
        <f t="shared" si="47"/>
        <v>49.092120296009767</v>
      </c>
      <c r="L303" s="11">
        <f t="shared" si="48"/>
        <v>0.81820200493349615</v>
      </c>
      <c r="M303" s="12">
        <f t="shared" si="49"/>
        <v>406.82265035021504</v>
      </c>
      <c r="N303" s="11">
        <f t="shared" si="50"/>
        <v>6.7803775058369169</v>
      </c>
      <c r="O303" s="11">
        <f t="shared" si="51"/>
        <v>588.6</v>
      </c>
      <c r="P303" s="18">
        <f t="shared" si="43"/>
        <v>8.3116300360913817E-2</v>
      </c>
    </row>
    <row r="304" spans="6:16" x14ac:dyDescent="0.2">
      <c r="F304" s="10">
        <v>3.03</v>
      </c>
      <c r="G304" s="11">
        <f t="shared" si="52"/>
        <v>17.995882677310533</v>
      </c>
      <c r="H304" s="11">
        <f t="shared" si="44"/>
        <v>8.2914923942492003</v>
      </c>
      <c r="I304" s="11">
        <f t="shared" si="45"/>
        <v>0.45467935042898289</v>
      </c>
      <c r="J304" s="11">
        <f t="shared" si="46"/>
        <v>21.570713845745136</v>
      </c>
      <c r="K304" s="12">
        <f t="shared" si="47"/>
        <v>48.851474871484108</v>
      </c>
      <c r="L304" s="11">
        <f t="shared" si="48"/>
        <v>0.81419124785806851</v>
      </c>
      <c r="M304" s="12">
        <f t="shared" si="49"/>
        <v>405.0516323447664</v>
      </c>
      <c r="N304" s="11">
        <f t="shared" si="50"/>
        <v>6.7508605390794409</v>
      </c>
      <c r="O304" s="11">
        <f t="shared" si="51"/>
        <v>588.6</v>
      </c>
      <c r="P304" s="18">
        <f t="shared" si="43"/>
        <v>8.2711665411206184E-2</v>
      </c>
    </row>
    <row r="305" spans="6:16" x14ac:dyDescent="0.2">
      <c r="F305" s="10">
        <v>3.04</v>
      </c>
      <c r="G305" s="11">
        <f t="shared" si="52"/>
        <v>18.078842850610069</v>
      </c>
      <c r="H305" s="11">
        <f t="shared" si="44"/>
        <v>8.2960173299536404</v>
      </c>
      <c r="I305" s="11">
        <f t="shared" si="45"/>
        <v>0.45031480684271719</v>
      </c>
      <c r="J305" s="11">
        <f t="shared" si="46"/>
        <v>21.594263943124552</v>
      </c>
      <c r="K305" s="12">
        <f t="shared" si="47"/>
        <v>48.613152353687582</v>
      </c>
      <c r="L305" s="11">
        <f t="shared" si="48"/>
        <v>0.81021920589479302</v>
      </c>
      <c r="M305" s="12">
        <f t="shared" si="49"/>
        <v>403.29555438986876</v>
      </c>
      <c r="N305" s="11">
        <f t="shared" si="50"/>
        <v>6.7215925731644797</v>
      </c>
      <c r="O305" s="11">
        <f t="shared" si="51"/>
        <v>588.6</v>
      </c>
      <c r="P305" s="18">
        <f t="shared" si="43"/>
        <v>8.2310896008278914E-2</v>
      </c>
    </row>
    <row r="306" spans="6:16" x14ac:dyDescent="0.2">
      <c r="F306" s="10">
        <v>3.05</v>
      </c>
      <c r="G306" s="11">
        <f t="shared" si="52"/>
        <v>18.161847838910457</v>
      </c>
      <c r="H306" s="11">
        <f t="shared" si="44"/>
        <v>8.3004988300389151</v>
      </c>
      <c r="I306" s="11">
        <f t="shared" si="45"/>
        <v>0.44599215924468721</v>
      </c>
      <c r="J306" s="11">
        <f t="shared" si="46"/>
        <v>21.617600643290043</v>
      </c>
      <c r="K306" s="12">
        <f t="shared" si="47"/>
        <v>48.377130197971276</v>
      </c>
      <c r="L306" s="11">
        <f t="shared" si="48"/>
        <v>0.80628550329952131</v>
      </c>
      <c r="M306" s="12">
        <f t="shared" si="49"/>
        <v>401.55431260890083</v>
      </c>
      <c r="N306" s="11">
        <f t="shared" si="50"/>
        <v>6.6925718768150144</v>
      </c>
      <c r="O306" s="11">
        <f t="shared" si="51"/>
        <v>588.6</v>
      </c>
      <c r="P306" s="18">
        <f t="shared" si="43"/>
        <v>8.1913955594481752E-2</v>
      </c>
    </row>
    <row r="307" spans="6:16" x14ac:dyDescent="0.2">
      <c r="F307" s="10">
        <v>3.06</v>
      </c>
      <c r="G307" s="11">
        <f t="shared" si="52"/>
        <v>18.244897212024966</v>
      </c>
      <c r="H307" s="11">
        <f t="shared" si="44"/>
        <v>8.3049373114508427</v>
      </c>
      <c r="I307" s="11">
        <f t="shared" si="45"/>
        <v>0.44171100546825187</v>
      </c>
      <c r="J307" s="11">
        <f t="shared" si="46"/>
        <v>21.640725752714015</v>
      </c>
      <c r="K307" s="12">
        <f t="shared" si="47"/>
        <v>48.143386080809123</v>
      </c>
      <c r="L307" s="11">
        <f t="shared" si="48"/>
        <v>0.80238976801348538</v>
      </c>
      <c r="M307" s="12">
        <f t="shared" si="49"/>
        <v>399.82780336209481</v>
      </c>
      <c r="N307" s="11">
        <f t="shared" si="50"/>
        <v>6.6637967227015809</v>
      </c>
      <c r="O307" s="11">
        <f t="shared" si="51"/>
        <v>588.6</v>
      </c>
      <c r="P307" s="18">
        <f t="shared" si="43"/>
        <v>8.1520807947144419E-2</v>
      </c>
    </row>
    <row r="308" spans="6:16" x14ac:dyDescent="0.2">
      <c r="F308" s="10">
        <v>3.07</v>
      </c>
      <c r="G308" s="11">
        <f t="shared" si="52"/>
        <v>18.327990543896295</v>
      </c>
      <c r="H308" s="11">
        <f t="shared" si="44"/>
        <v>8.309333187132907</v>
      </c>
      <c r="I308" s="11">
        <f t="shared" si="45"/>
        <v>0.43747094720723706</v>
      </c>
      <c r="J308" s="11">
        <f t="shared" si="46"/>
        <v>21.663641065151225</v>
      </c>
      <c r="K308" s="12">
        <f t="shared" si="47"/>
        <v>47.911897897585447</v>
      </c>
      <c r="L308" s="11">
        <f t="shared" si="48"/>
        <v>0.79853163162642415</v>
      </c>
      <c r="M308" s="12">
        <f t="shared" si="49"/>
        <v>398.11592325893014</v>
      </c>
      <c r="N308" s="11">
        <f t="shared" si="50"/>
        <v>6.6352653876488352</v>
      </c>
      <c r="O308" s="11">
        <f t="shared" si="51"/>
        <v>588.6</v>
      </c>
      <c r="P308" s="18">
        <f t="shared" ref="P308:P371" si="53">K308/(SQRT(K308^2+O308^2))</f>
        <v>8.113141717582005E-2</v>
      </c>
    </row>
    <row r="309" spans="6:16" x14ac:dyDescent="0.2">
      <c r="F309" s="10">
        <v>3.08</v>
      </c>
      <c r="G309" s="11">
        <f t="shared" si="52"/>
        <v>18.41112741255694</v>
      </c>
      <c r="H309" s="11">
        <f t="shared" si="44"/>
        <v>8.3136868660646766</v>
      </c>
      <c r="I309" s="11">
        <f t="shared" si="45"/>
        <v>0.43327158997887499</v>
      </c>
      <c r="J309" s="11">
        <f t="shared" si="46"/>
        <v>21.686348361672547</v>
      </c>
      <c r="K309" s="12">
        <f t="shared" si="47"/>
        <v>47.682643760405043</v>
      </c>
      <c r="L309" s="11">
        <f t="shared" si="48"/>
        <v>0.79471072934008402</v>
      </c>
      <c r="M309" s="12">
        <f t="shared" si="49"/>
        <v>396.41856917012018</v>
      </c>
      <c r="N309" s="11">
        <f t="shared" si="50"/>
        <v>6.6069761528353368</v>
      </c>
      <c r="O309" s="11">
        <f t="shared" si="51"/>
        <v>588.6</v>
      </c>
      <c r="P309" s="18">
        <f t="shared" si="53"/>
        <v>8.0745747719541613E-2</v>
      </c>
    </row>
    <row r="310" spans="6:16" x14ac:dyDescent="0.2">
      <c r="F310" s="10">
        <v>3.09</v>
      </c>
      <c r="G310" s="11">
        <f t="shared" si="52"/>
        <v>18.494307400089937</v>
      </c>
      <c r="H310" s="11">
        <f t="shared" si="44"/>
        <v>8.3179987532998556</v>
      </c>
      <c r="I310" s="11">
        <f t="shared" si="45"/>
        <v>0.42911254308710584</v>
      </c>
      <c r="J310" s="11">
        <f t="shared" si="46"/>
        <v>21.708849410700079</v>
      </c>
      <c r="K310" s="12">
        <f t="shared" si="47"/>
        <v>47.455601995926429</v>
      </c>
      <c r="L310" s="11">
        <f t="shared" si="48"/>
        <v>0.79092669993210718</v>
      </c>
      <c r="M310" s="12">
        <f t="shared" si="49"/>
        <v>394.73563823921018</v>
      </c>
      <c r="N310" s="11">
        <f t="shared" si="50"/>
        <v>6.5789273039868368</v>
      </c>
      <c r="O310" s="11">
        <f t="shared" si="51"/>
        <v>588.6</v>
      </c>
      <c r="P310" s="18">
        <f t="shared" si="53"/>
        <v>8.0363764344092481E-2</v>
      </c>
    </row>
    <row r="311" spans="6:16" x14ac:dyDescent="0.2">
      <c r="F311" s="10">
        <v>3.1</v>
      </c>
      <c r="G311" s="11">
        <f t="shared" si="52"/>
        <v>18.577530092589978</v>
      </c>
      <c r="H311" s="11">
        <f t="shared" si="44"/>
        <v>8.3222692500039752</v>
      </c>
      <c r="I311" s="11">
        <f t="shared" si="45"/>
        <v>0.42499341958622555</v>
      </c>
      <c r="J311" s="11">
        <f t="shared" si="46"/>
        <v>21.73114596804362</v>
      </c>
      <c r="K311" s="12">
        <f t="shared" si="47"/>
        <v>47.230751143217148</v>
      </c>
      <c r="L311" s="11">
        <f t="shared" si="48"/>
        <v>0.78717918572028578</v>
      </c>
      <c r="M311" s="12">
        <f t="shared" si="49"/>
        <v>393.06702789378619</v>
      </c>
      <c r="N311" s="11">
        <f t="shared" si="50"/>
        <v>6.5511171315631023</v>
      </c>
      <c r="O311" s="11">
        <f t="shared" si="51"/>
        <v>588.6</v>
      </c>
      <c r="P311" s="18">
        <f t="shared" si="53"/>
        <v>7.9985432139290338E-2</v>
      </c>
    </row>
    <row r="312" spans="6:16" x14ac:dyDescent="0.2">
      <c r="F312" s="10">
        <v>3.11</v>
      </c>
      <c r="G312" s="11">
        <f t="shared" si="52"/>
        <v>18.660795080124895</v>
      </c>
      <c r="H312" s="11">
        <f t="shared" si="44"/>
        <v>8.3264987534917037</v>
      </c>
      <c r="I312" s="11">
        <f t="shared" si="45"/>
        <v>0.42091383624488837</v>
      </c>
      <c r="J312" s="11">
        <f t="shared" si="46"/>
        <v>21.753239776938297</v>
      </c>
      <c r="K312" s="12">
        <f t="shared" si="47"/>
        <v>47.008069951631597</v>
      </c>
      <c r="L312" s="11">
        <f t="shared" si="48"/>
        <v>0.78346783252719332</v>
      </c>
      <c r="M312" s="12">
        <f t="shared" si="49"/>
        <v>391.41263585631128</v>
      </c>
      <c r="N312" s="11">
        <f t="shared" si="50"/>
        <v>6.5235439309385219</v>
      </c>
      <c r="O312" s="11">
        <f t="shared" si="51"/>
        <v>588.6</v>
      </c>
      <c r="P312" s="18">
        <f t="shared" si="53"/>
        <v>7.9610716516285596E-2</v>
      </c>
    </row>
    <row r="313" spans="6:16" x14ac:dyDescent="0.2">
      <c r="F313" s="10">
        <v>3.12</v>
      </c>
      <c r="G313" s="11">
        <f t="shared" si="52"/>
        <v>18.744101956697534</v>
      </c>
      <c r="H313" s="11">
        <f t="shared" si="44"/>
        <v>8.3306876572638249</v>
      </c>
      <c r="I313" s="11">
        <f t="shared" si="45"/>
        <v>0.41687341351044976</v>
      </c>
      <c r="J313" s="11">
        <f t="shared" si="46"/>
        <v>21.775132568083567</v>
      </c>
      <c r="K313" s="12">
        <f t="shared" si="47"/>
        <v>46.787537378710553</v>
      </c>
      <c r="L313" s="11">
        <f t="shared" si="48"/>
        <v>0.77979228964517588</v>
      </c>
      <c r="M313" s="12">
        <f t="shared" si="49"/>
        <v>389.77236015459385</v>
      </c>
      <c r="N313" s="11">
        <f t="shared" si="50"/>
        <v>6.4962060025765647</v>
      </c>
      <c r="O313" s="11">
        <f t="shared" si="51"/>
        <v>588.6</v>
      </c>
      <c r="P313" s="18">
        <f t="shared" si="53"/>
        <v>7.923958320487369E-2</v>
      </c>
    </row>
    <row r="314" spans="6:16" x14ac:dyDescent="0.2">
      <c r="F314" s="10">
        <v>3.13</v>
      </c>
      <c r="G314" s="11">
        <f t="shared" si="52"/>
        <v>18.827450320207973</v>
      </c>
      <c r="H314" s="11">
        <f t="shared" si="44"/>
        <v>8.3348363510438386</v>
      </c>
      <c r="I314" s="11">
        <f t="shared" si="45"/>
        <v>0.41287177547365522</v>
      </c>
      <c r="J314" s="11">
        <f t="shared" si="46"/>
        <v>21.796826059683319</v>
      </c>
      <c r="K314" s="12">
        <f t="shared" si="47"/>
        <v>46.569132588102633</v>
      </c>
      <c r="L314" s="11">
        <f t="shared" si="48"/>
        <v>0.77615220980171051</v>
      </c>
      <c r="M314" s="12">
        <f t="shared" si="49"/>
        <v>388.14609913189804</v>
      </c>
      <c r="N314" s="11">
        <f t="shared" si="50"/>
        <v>6.4691016521983009</v>
      </c>
      <c r="O314" s="11">
        <f t="shared" si="51"/>
        <v>588.6</v>
      </c>
      <c r="P314" s="18">
        <f t="shared" si="53"/>
        <v>7.8871998250822098E-2</v>
      </c>
    </row>
    <row r="315" spans="6:16" x14ac:dyDescent="0.2">
      <c r="F315" s="10">
        <v>3.14</v>
      </c>
      <c r="G315" s="11">
        <f t="shared" si="52"/>
        <v>18.910839772416114</v>
      </c>
      <c r="H315" s="11">
        <f t="shared" si="44"/>
        <v>8.3389452208142227</v>
      </c>
      <c r="I315" s="11">
        <f t="shared" si="45"/>
        <v>0.40890854983366642</v>
      </c>
      <c r="J315" s="11">
        <f t="shared" si="46"/>
        <v>21.818321957487132</v>
      </c>
      <c r="K315" s="12">
        <f t="shared" si="47"/>
        <v>46.35283494750712</v>
      </c>
      <c r="L315" s="11">
        <f t="shared" si="48"/>
        <v>0.77254724912511863</v>
      </c>
      <c r="M315" s="12">
        <f t="shared" si="49"/>
        <v>386.53375145670498</v>
      </c>
      <c r="N315" s="11">
        <f t="shared" si="50"/>
        <v>6.4422291909450831</v>
      </c>
      <c r="O315" s="11">
        <f t="shared" si="51"/>
        <v>588.6</v>
      </c>
      <c r="P315" s="18">
        <f t="shared" si="53"/>
        <v>7.8507928013211964E-2</v>
      </c>
    </row>
    <row r="316" spans="6:16" x14ac:dyDescent="0.2">
      <c r="F316" s="10">
        <v>3.15</v>
      </c>
      <c r="G316" s="11">
        <f t="shared" si="52"/>
        <v>18.994269918904639</v>
      </c>
      <c r="H316" s="11">
        <f t="shared" si="44"/>
        <v>8.3430146488523498</v>
      </c>
      <c r="I316" s="11">
        <f t="shared" si="45"/>
        <v>0.40498336786342337</v>
      </c>
      <c r="J316" s="11">
        <f t="shared" si="46"/>
        <v>21.839621954832712</v>
      </c>
      <c r="K316" s="12">
        <f t="shared" si="47"/>
        <v>46.138624026638112</v>
      </c>
      <c r="L316" s="11">
        <f t="shared" si="48"/>
        <v>0.76897706711063518</v>
      </c>
      <c r="M316" s="12">
        <f t="shared" si="49"/>
        <v>384.93521613213278</v>
      </c>
      <c r="N316" s="11">
        <f t="shared" si="50"/>
        <v>6.4155869355355462</v>
      </c>
      <c r="O316" s="11">
        <f t="shared" si="51"/>
        <v>588.6</v>
      </c>
      <c r="P316" s="18">
        <f t="shared" si="53"/>
        <v>7.8147339161794463E-2</v>
      </c>
    </row>
    <row r="317" spans="6:16" x14ac:dyDescent="0.2">
      <c r="F317" s="10">
        <v>3.16</v>
      </c>
      <c r="G317" s="11">
        <f t="shared" si="52"/>
        <v>19.077740369042299</v>
      </c>
      <c r="H317" s="11">
        <f t="shared" si="44"/>
        <v>8.3470450137660421</v>
      </c>
      <c r="I317" s="11">
        <f t="shared" si="45"/>
        <v>0.40109586437533923</v>
      </c>
      <c r="J317" s="11">
        <f t="shared" si="46"/>
        <v>21.860727732689266</v>
      </c>
      <c r="K317" s="12">
        <f t="shared" si="47"/>
        <v>45.926479595209621</v>
      </c>
      <c r="L317" s="11">
        <f t="shared" si="48"/>
        <v>0.76544132658682706</v>
      </c>
      <c r="M317" s="12">
        <f t="shared" si="49"/>
        <v>383.35039250502234</v>
      </c>
      <c r="N317" s="11">
        <f t="shared" si="50"/>
        <v>6.3891732084170396</v>
      </c>
      <c r="O317" s="11">
        <f t="shared" si="51"/>
        <v>588.6</v>
      </c>
      <c r="P317" s="18">
        <f t="shared" si="53"/>
        <v>7.7790198674362127E-2</v>
      </c>
    </row>
    <row r="318" spans="6:16" x14ac:dyDescent="0.2">
      <c r="F318" s="10">
        <v>3.17</v>
      </c>
      <c r="G318" s="11">
        <f t="shared" si="52"/>
        <v>19.161250735947586</v>
      </c>
      <c r="H318" s="11">
        <f t="shared" si="44"/>
        <v>8.3510366905288045</v>
      </c>
      <c r="I318" s="11">
        <f t="shared" si="45"/>
        <v>0.39724567768732416</v>
      </c>
      <c r="J318" s="11">
        <f t="shared" si="46"/>
        <v>21.881640959702029</v>
      </c>
      <c r="K318" s="12">
        <f t="shared" si="47"/>
        <v>45.716381620941476</v>
      </c>
      <c r="L318" s="11">
        <f t="shared" si="48"/>
        <v>0.76193969368235792</v>
      </c>
      <c r="M318" s="12">
        <f t="shared" si="49"/>
        <v>381.77918027469894</v>
      </c>
      <c r="N318" s="11">
        <f t="shared" si="50"/>
        <v>6.3629863379116491</v>
      </c>
      <c r="O318" s="11">
        <f t="shared" si="51"/>
        <v>588.6</v>
      </c>
      <c r="P318" s="18">
        <f t="shared" si="53"/>
        <v>7.7436473834135364E-2</v>
      </c>
    </row>
    <row r="319" spans="6:16" x14ac:dyDescent="0.2">
      <c r="F319" s="10">
        <v>3.18</v>
      </c>
      <c r="G319" s="11">
        <f t="shared" si="52"/>
        <v>19.244800636452734</v>
      </c>
      <c r="H319" s="11">
        <f t="shared" si="44"/>
        <v>8.3549900505147079</v>
      </c>
      <c r="I319" s="11">
        <f t="shared" si="45"/>
        <v>0.39343244958913548</v>
      </c>
      <c r="J319" s="11">
        <f t="shared" si="46"/>
        <v>21.90236329223772</v>
      </c>
      <c r="K319" s="12">
        <f t="shared" si="47"/>
        <v>45.508310267585848</v>
      </c>
      <c r="L319" s="11">
        <f t="shared" si="48"/>
        <v>0.75847183779309746</v>
      </c>
      <c r="M319" s="12">
        <f t="shared" si="49"/>
        <v>380.22147950141607</v>
      </c>
      <c r="N319" s="11">
        <f t="shared" si="50"/>
        <v>6.3370246583569347</v>
      </c>
      <c r="O319" s="11">
        <f t="shared" si="51"/>
        <v>588.6</v>
      </c>
      <c r="P319" s="18">
        <f t="shared" si="53"/>
        <v>7.7086132227164275E-2</v>
      </c>
    </row>
    <row r="320" spans="6:16" x14ac:dyDescent="0.2">
      <c r="F320" s="10">
        <v>3.19</v>
      </c>
      <c r="G320" s="11">
        <f t="shared" si="52"/>
        <v>19.328389691068065</v>
      </c>
      <c r="H320" s="11">
        <f t="shared" si="44"/>
        <v>8.3589054615329363</v>
      </c>
      <c r="I320" s="11">
        <f t="shared" si="45"/>
        <v>0.38965582530905146</v>
      </c>
      <c r="J320" s="11">
        <f t="shared" si="46"/>
        <v>21.922896374430934</v>
      </c>
      <c r="K320" s="12">
        <f t="shared" si="47"/>
        <v>45.302245892974021</v>
      </c>
      <c r="L320" s="11">
        <f t="shared" si="48"/>
        <v>0.75503743154956704</v>
      </c>
      <c r="M320" s="12">
        <f t="shared" si="49"/>
        <v>378.67719061448855</v>
      </c>
      <c r="N320" s="11">
        <f t="shared" si="50"/>
        <v>6.3112865102414766</v>
      </c>
      <c r="O320" s="11">
        <f t="shared" si="51"/>
        <v>588.6</v>
      </c>
      <c r="P320" s="18">
        <f t="shared" si="53"/>
        <v>7.6739141739745761E-2</v>
      </c>
    </row>
    <row r="321" spans="6:16" x14ac:dyDescent="0.2">
      <c r="F321" s="10">
        <v>3.2</v>
      </c>
      <c r="G321" s="11">
        <f t="shared" si="52"/>
        <v>19.412017523946684</v>
      </c>
      <c r="H321" s="11">
        <f t="shared" si="44"/>
        <v>8.362783287862019</v>
      </c>
      <c r="I321" s="11">
        <f t="shared" si="45"/>
        <v>0.38591545348086281</v>
      </c>
      <c r="J321" s="11">
        <f t="shared" si="46"/>
        <v>21.943241838231561</v>
      </c>
      <c r="K321" s="12">
        <f t="shared" si="47"/>
        <v>45.098169047083331</v>
      </c>
      <c r="L321" s="11">
        <f t="shared" si="48"/>
        <v>0.75163615078472223</v>
      </c>
      <c r="M321" s="12">
        <f t="shared" si="49"/>
        <v>377.14621442012469</v>
      </c>
      <c r="N321" s="11">
        <f t="shared" si="50"/>
        <v>6.2857702403354114</v>
      </c>
      <c r="O321" s="11">
        <f t="shared" si="51"/>
        <v>588.6</v>
      </c>
      <c r="P321" s="18">
        <f t="shared" si="53"/>
        <v>7.6395470555856215E-2</v>
      </c>
    </row>
    <row r="322" spans="6:16" x14ac:dyDescent="0.2">
      <c r="F322" s="10">
        <v>3.21</v>
      </c>
      <c r="G322" s="11">
        <f t="shared" si="52"/>
        <v>19.49568376284952</v>
      </c>
      <c r="H322" s="11">
        <f t="shared" ref="H322:H385" si="54">$A$3*(1-EXP(-F322/$A$5))</f>
        <v>8.3666238902837105</v>
      </c>
      <c r="I322" s="11">
        <f t="shared" si="45"/>
        <v>0.38221098611118481</v>
      </c>
      <c r="J322" s="11">
        <f t="shared" si="46"/>
        <v>21.963401303452937</v>
      </c>
      <c r="K322" s="12">
        <f t="shared" si="47"/>
        <v>44.896060470124027</v>
      </c>
      <c r="L322" s="11">
        <f t="shared" si="48"/>
        <v>0.7482676745020671</v>
      </c>
      <c r="M322" s="12">
        <f t="shared" si="49"/>
        <v>375.62845210896182</v>
      </c>
      <c r="N322" s="11">
        <f t="shared" si="50"/>
        <v>6.26047420181603</v>
      </c>
      <c r="O322" s="11">
        <f t="shared" si="51"/>
        <v>588.6</v>
      </c>
      <c r="P322" s="18">
        <f t="shared" si="53"/>
        <v>7.6055087154599826E-2</v>
      </c>
    </row>
    <row r="323" spans="6:16" x14ac:dyDescent="0.2">
      <c r="F323" s="10">
        <v>3.22</v>
      </c>
      <c r="G323" s="11">
        <f t="shared" si="52"/>
        <v>19.579388039110686</v>
      </c>
      <c r="H323" s="11">
        <f t="shared" si="54"/>
        <v>8.3704276261165607</v>
      </c>
      <c r="I323" s="11">
        <f t="shared" ref="I323:I386" si="55">($A$3/$A$5)*EXP(-F323/$A$5)</f>
        <v>0.37854207854707839</v>
      </c>
      <c r="J323" s="11">
        <f t="shared" ref="J323:J386" si="56">(0.5*(1.293*($A$13/760*273/(273+$A$11)))*((0.2025*$A$7^0.725*$A$9^0.425)*0.266)*0.9)*H323^2</f>
        <v>21.983376377820967</v>
      </c>
      <c r="K323" s="12">
        <f t="shared" ref="K323:K386" si="57">J323+$A$9*I323</f>
        <v>44.69590109064567</v>
      </c>
      <c r="L323" s="11">
        <f t="shared" ref="L323:L386" si="58">K323/$A$9</f>
        <v>0.74493168484409444</v>
      </c>
      <c r="M323" s="12">
        <f t="shared" ref="M323:M386" si="59">K323*H323</f>
        <v>374.12380526331384</v>
      </c>
      <c r="N323" s="11">
        <f t="shared" ref="N323:N386" si="60">L323*H323</f>
        <v>6.2353967543885638</v>
      </c>
      <c r="O323" s="11">
        <f t="shared" ref="O323:O386" si="61">$A$9*9.81</f>
        <v>588.6</v>
      </c>
      <c r="P323" s="18">
        <f t="shared" si="53"/>
        <v>7.5717960307672652E-2</v>
      </c>
    </row>
    <row r="324" spans="6:16" x14ac:dyDescent="0.2">
      <c r="F324" s="10">
        <v>3.23</v>
      </c>
      <c r="G324" s="11">
        <f t="shared" ref="G324:G387" si="62">G323+H324*0.01</f>
        <v>19.663129987603178</v>
      </c>
      <c r="H324" s="11">
        <f t="shared" si="54"/>
        <v>8.3741948492491574</v>
      </c>
      <c r="I324" s="11">
        <f t="shared" si="55"/>
        <v>0.37490838944398747</v>
      </c>
      <c r="J324" s="11">
        <f t="shared" si="56"/>
        <v>22.003168657023981</v>
      </c>
      <c r="K324" s="12">
        <f t="shared" si="57"/>
        <v>44.497672023663227</v>
      </c>
      <c r="L324" s="11">
        <f t="shared" si="58"/>
        <v>0.74162786706105377</v>
      </c>
      <c r="M324" s="12">
        <f t="shared" si="59"/>
        <v>372.6321758641389</v>
      </c>
      <c r="N324" s="11">
        <f t="shared" si="60"/>
        <v>6.2105362644023154</v>
      </c>
      <c r="O324" s="11">
        <f t="shared" si="61"/>
        <v>588.6</v>
      </c>
      <c r="P324" s="18">
        <f t="shared" si="53"/>
        <v>7.5384059076842536E-2</v>
      </c>
    </row>
    <row r="325" spans="6:16" x14ac:dyDescent="0.2">
      <c r="F325" s="10">
        <v>3.24</v>
      </c>
      <c r="G325" s="11">
        <f t="shared" si="62"/>
        <v>19.746909246704909</v>
      </c>
      <c r="H325" s="11">
        <f t="shared" si="54"/>
        <v>8.3779259101730563</v>
      </c>
      <c r="I325" s="11">
        <f t="shared" si="55"/>
        <v>0.37130958073397885</v>
      </c>
      <c r="J325" s="11">
        <f t="shared" si="56"/>
        <v>22.02277972476347</v>
      </c>
      <c r="K325" s="12">
        <f t="shared" si="57"/>
        <v>44.301354568802196</v>
      </c>
      <c r="L325" s="11">
        <f t="shared" si="58"/>
        <v>0.7383559094800366</v>
      </c>
      <c r="M325" s="12">
        <f t="shared" si="59"/>
        <v>371.15346629773143</v>
      </c>
      <c r="N325" s="11">
        <f t="shared" si="60"/>
        <v>6.1858911049621907</v>
      </c>
      <c r="O325" s="11">
        <f t="shared" si="61"/>
        <v>588.6</v>
      </c>
      <c r="P325" s="18">
        <f t="shared" si="53"/>
        <v>7.5053352811444859E-2</v>
      </c>
    </row>
    <row r="326" spans="6:16" x14ac:dyDescent="0.2">
      <c r="F326" s="10">
        <v>3.25</v>
      </c>
      <c r="G326" s="11">
        <f t="shared" si="62"/>
        <v>19.830725458265064</v>
      </c>
      <c r="H326" s="11">
        <f t="shared" si="54"/>
        <v>8.381621156015381</v>
      </c>
      <c r="I326" s="11">
        <f t="shared" si="55"/>
        <v>0.36774531759429058</v>
      </c>
      <c r="J326" s="11">
        <f t="shared" si="56"/>
        <v>22.042211152805468</v>
      </c>
      <c r="K326" s="12">
        <f t="shared" si="57"/>
        <v>44.106930208462899</v>
      </c>
      <c r="L326" s="11">
        <f t="shared" si="58"/>
        <v>0.73511550347438159</v>
      </c>
      <c r="M326" s="12">
        <f t="shared" si="59"/>
        <v>369.68757936214655</v>
      </c>
      <c r="N326" s="11">
        <f t="shared" si="60"/>
        <v>6.1614596560357748</v>
      </c>
      <c r="O326" s="11">
        <f t="shared" si="61"/>
        <v>588.6</v>
      </c>
      <c r="P326" s="18">
        <f t="shared" si="53"/>
        <v>7.4725811145894411E-2</v>
      </c>
    </row>
    <row r="327" spans="6:16" x14ac:dyDescent="0.2">
      <c r="F327" s="10">
        <v>3.26</v>
      </c>
      <c r="G327" s="11">
        <f t="shared" si="62"/>
        <v>19.914578267570775</v>
      </c>
      <c r="H327" s="11">
        <f t="shared" si="54"/>
        <v>8.3852809305711276</v>
      </c>
      <c r="I327" s="11">
        <f t="shared" si="55"/>
        <v>0.36421526841618096</v>
      </c>
      <c r="J327" s="11">
        <f t="shared" si="56"/>
        <v>22.061464501032731</v>
      </c>
      <c r="K327" s="12">
        <f t="shared" si="57"/>
        <v>43.91438060600359</v>
      </c>
      <c r="L327" s="11">
        <f t="shared" si="58"/>
        <v>0.73190634343339311</v>
      </c>
      <c r="M327" s="12">
        <f t="shared" si="59"/>
        <v>368.23441827336444</v>
      </c>
      <c r="N327" s="11">
        <f t="shared" si="60"/>
        <v>6.1372403045560739</v>
      </c>
      <c r="O327" s="11">
        <f t="shared" si="61"/>
        <v>588.6</v>
      </c>
      <c r="P327" s="18">
        <f t="shared" si="53"/>
        <v>7.4401403997213331E-2</v>
      </c>
    </row>
    <row r="328" spans="6:16" x14ac:dyDescent="0.2">
      <c r="F328" s="10">
        <v>3.27</v>
      </c>
      <c r="G328" s="11">
        <f t="shared" si="62"/>
        <v>19.998467323314127</v>
      </c>
      <c r="H328" s="11">
        <f t="shared" si="54"/>
        <v>8.3889055743351424</v>
      </c>
      <c r="I328" s="11">
        <f t="shared" si="55"/>
        <v>0.36071910477407554</v>
      </c>
      <c r="J328" s="11">
        <f t="shared" si="56"/>
        <v>22.080541317497559</v>
      </c>
      <c r="K328" s="12">
        <f t="shared" si="57"/>
        <v>43.723687603942096</v>
      </c>
      <c r="L328" s="11">
        <f t="shared" si="58"/>
        <v>0.72872812673236831</v>
      </c>
      <c r="M328" s="12">
        <f t="shared" si="59"/>
        <v>366.79388667119821</v>
      </c>
      <c r="N328" s="11">
        <f t="shared" si="60"/>
        <v>6.1132314445199709</v>
      </c>
      <c r="O328" s="11">
        <f t="shared" si="61"/>
        <v>588.6</v>
      </c>
      <c r="P328" s="18">
        <f t="shared" si="53"/>
        <v>7.4080101562574954E-2</v>
      </c>
    </row>
    <row r="329" spans="6:16" x14ac:dyDescent="0.2">
      <c r="F329" s="10">
        <v>3.28</v>
      </c>
      <c r="G329" s="11">
        <f t="shared" si="62"/>
        <v>20.082392277559464</v>
      </c>
      <c r="H329" s="11">
        <f t="shared" si="54"/>
        <v>8.3924954245338057</v>
      </c>
      <c r="I329" s="11">
        <f t="shared" si="55"/>
        <v>0.35725650139501369</v>
      </c>
      <c r="J329" s="11">
        <f t="shared" si="56"/>
        <v>22.099443138475344</v>
      </c>
      <c r="K329" s="12">
        <f t="shared" si="57"/>
        <v>43.534833222176161</v>
      </c>
      <c r="L329" s="11">
        <f t="shared" si="58"/>
        <v>0.72558055370293606</v>
      </c>
      <c r="M329" s="12">
        <f t="shared" si="59"/>
        <v>365.36588862495574</v>
      </c>
      <c r="N329" s="11">
        <f t="shared" si="60"/>
        <v>6.0894314770825959</v>
      </c>
      <c r="O329" s="11">
        <f t="shared" si="61"/>
        <v>588.6</v>
      </c>
      <c r="P329" s="18">
        <f t="shared" si="53"/>
        <v>7.3761874316864443E-2</v>
      </c>
    </row>
    <row r="330" spans="6:16" x14ac:dyDescent="0.2">
      <c r="F330" s="10">
        <v>3.29</v>
      </c>
      <c r="G330" s="11">
        <f t="shared" si="62"/>
        <v>20.166352785711027</v>
      </c>
      <c r="H330" s="11">
        <f t="shared" si="54"/>
        <v>8.3960508151564071</v>
      </c>
      <c r="I330" s="11">
        <f t="shared" si="55"/>
        <v>0.35382713612838307</v>
      </c>
      <c r="J330" s="11">
        <f t="shared" si="56"/>
        <v>22.118171488518698</v>
      </c>
      <c r="K330" s="12">
        <f t="shared" si="57"/>
        <v>43.347799656221682</v>
      </c>
      <c r="L330" s="11">
        <f t="shared" si="58"/>
        <v>0.72246332760369469</v>
      </c>
      <c r="M330" s="12">
        <f t="shared" si="59"/>
        <v>363.95032863885666</v>
      </c>
      <c r="N330" s="11">
        <f t="shared" si="60"/>
        <v>6.0658388106476115</v>
      </c>
      <c r="O330" s="11">
        <f t="shared" si="61"/>
        <v>588.6</v>
      </c>
      <c r="P330" s="18">
        <f t="shared" si="53"/>
        <v>7.3446693010255013E-2</v>
      </c>
    </row>
    <row r="331" spans="6:16" x14ac:dyDescent="0.2">
      <c r="F331" s="10">
        <v>3.3</v>
      </c>
      <c r="G331" s="11">
        <f t="shared" si="62"/>
        <v>20.25034850648089</v>
      </c>
      <c r="H331" s="11">
        <f t="shared" si="54"/>
        <v>8.3995720769862139</v>
      </c>
      <c r="I331" s="11">
        <f t="shared" si="55"/>
        <v>0.3504306899159505</v>
      </c>
      <c r="J331" s="11">
        <f t="shared" si="56"/>
        <v>22.136727880512161</v>
      </c>
      <c r="K331" s="12">
        <f t="shared" si="57"/>
        <v>43.162569275469195</v>
      </c>
      <c r="L331" s="11">
        <f t="shared" si="58"/>
        <v>0.71937615459115323</v>
      </c>
      <c r="M331" s="12">
        <f t="shared" si="59"/>
        <v>362.54711165721415</v>
      </c>
      <c r="N331" s="11">
        <f t="shared" si="60"/>
        <v>6.0424518609535687</v>
      </c>
      <c r="O331" s="11">
        <f t="shared" si="61"/>
        <v>588.6</v>
      </c>
      <c r="P331" s="18">
        <f t="shared" si="53"/>
        <v>7.3134528665800891E-2</v>
      </c>
    </row>
    <row r="332" spans="6:16" x14ac:dyDescent="0.2">
      <c r="F332" s="10">
        <v>3.31</v>
      </c>
      <c r="G332" s="11">
        <f t="shared" si="62"/>
        <v>20.334379101857202</v>
      </c>
      <c r="H332" s="11">
        <f t="shared" si="54"/>
        <v>8.4030595376312505</v>
      </c>
      <c r="I332" s="11">
        <f t="shared" si="55"/>
        <v>0.34706684676217575</v>
      </c>
      <c r="J332" s="11">
        <f t="shared" si="56"/>
        <v>22.155113815727599</v>
      </c>
      <c r="K332" s="12">
        <f t="shared" si="57"/>
        <v>42.979124621458141</v>
      </c>
      <c r="L332" s="11">
        <f t="shared" si="58"/>
        <v>0.71631874369096904</v>
      </c>
      <c r="M332" s="12">
        <f t="shared" si="59"/>
        <v>361.15614306938596</v>
      </c>
      <c r="N332" s="11">
        <f t="shared" si="60"/>
        <v>6.0192690511564324</v>
      </c>
      <c r="O332" s="11">
        <f t="shared" si="61"/>
        <v>588.6</v>
      </c>
      <c r="P332" s="18">
        <f t="shared" si="53"/>
        <v>7.2825352577046448E-2</v>
      </c>
    </row>
    <row r="333" spans="6:16" x14ac:dyDescent="0.2">
      <c r="F333" s="10">
        <v>3.32</v>
      </c>
      <c r="G333" s="11">
        <f t="shared" si="62"/>
        <v>20.418444237072748</v>
      </c>
      <c r="H333" s="11">
        <f t="shared" si="54"/>
        <v>8.4065135215547784</v>
      </c>
      <c r="I333" s="11">
        <f t="shared" si="55"/>
        <v>0.34373529370481332</v>
      </c>
      <c r="J333" s="11">
        <f t="shared" si="56"/>
        <v>22.173330783880036</v>
      </c>
      <c r="K333" s="12">
        <f t="shared" si="57"/>
        <v>42.79744840616884</v>
      </c>
      <c r="L333" s="11">
        <f t="shared" si="58"/>
        <v>0.71329080676948065</v>
      </c>
      <c r="M333" s="12">
        <f t="shared" si="59"/>
        <v>359.77732871450138</v>
      </c>
      <c r="N333" s="11">
        <f t="shared" si="60"/>
        <v>5.9962888119083555</v>
      </c>
      <c r="O333" s="11">
        <f t="shared" si="61"/>
        <v>588.6</v>
      </c>
      <c r="P333" s="18">
        <f t="shared" si="53"/>
        <v>7.2519136305651946E-2</v>
      </c>
    </row>
    <row r="334" spans="6:16" x14ac:dyDescent="0.2">
      <c r="F334" s="10">
        <v>3.33</v>
      </c>
      <c r="G334" s="11">
        <f t="shared" si="62"/>
        <v>20.502543580573803</v>
      </c>
      <c r="H334" s="11">
        <f t="shared" si="54"/>
        <v>8.4099343501054786</v>
      </c>
      <c r="I334" s="11">
        <f t="shared" si="55"/>
        <v>0.34043572078579476</v>
      </c>
      <c r="J334" s="11">
        <f t="shared" si="56"/>
        <v>22.191380263184055</v>
      </c>
      <c r="K334" s="12">
        <f t="shared" si="57"/>
        <v>42.617523510331736</v>
      </c>
      <c r="L334" s="11">
        <f t="shared" si="58"/>
        <v>0.7102920585055289</v>
      </c>
      <c r="M334" s="12">
        <f t="shared" si="59"/>
        <v>358.4105748859667</v>
      </c>
      <c r="N334" s="11">
        <f t="shared" si="60"/>
        <v>5.9735095814327774</v>
      </c>
      <c r="O334" s="11">
        <f t="shared" si="61"/>
        <v>588.6</v>
      </c>
      <c r="P334" s="18">
        <f t="shared" si="53"/>
        <v>7.2215851679035228E-2</v>
      </c>
    </row>
    <row r="335" spans="6:16" x14ac:dyDescent="0.2">
      <c r="F335" s="10">
        <v>3.34</v>
      </c>
      <c r="G335" s="11">
        <f t="shared" si="62"/>
        <v>20.586676803989278</v>
      </c>
      <c r="H335" s="11">
        <f t="shared" si="54"/>
        <v>8.4133223415473513</v>
      </c>
      <c r="I335" s="11">
        <f t="shared" si="55"/>
        <v>0.33716782102239129</v>
      </c>
      <c r="J335" s="11">
        <f t="shared" si="56"/>
        <v>22.209263720410711</v>
      </c>
      <c r="K335" s="12">
        <f t="shared" si="57"/>
        <v>42.439332981754191</v>
      </c>
      <c r="L335" s="11">
        <f t="shared" si="58"/>
        <v>0.70732221636256987</v>
      </c>
      <c r="M335" s="12">
        <f t="shared" si="59"/>
        <v>357.05578833575993</v>
      </c>
      <c r="N335" s="11">
        <f t="shared" si="60"/>
        <v>5.9509298055959983</v>
      </c>
      <c r="O335" s="11">
        <f t="shared" si="61"/>
        <v>588.6</v>
      </c>
      <c r="P335" s="18">
        <f t="shared" si="53"/>
        <v>7.1915470788030428E-2</v>
      </c>
    </row>
    <row r="336" spans="6:16" x14ac:dyDescent="0.2">
      <c r="F336" s="10">
        <v>3.35</v>
      </c>
      <c r="G336" s="11">
        <f t="shared" si="62"/>
        <v>20.670843582100172</v>
      </c>
      <c r="H336" s="11">
        <f t="shared" si="54"/>
        <v>8.4166778110893326</v>
      </c>
      <c r="I336" s="11">
        <f t="shared" si="55"/>
        <v>0.33393129037865305</v>
      </c>
      <c r="J336" s="11">
        <f t="shared" si="56"/>
        <v>22.226982610944955</v>
      </c>
      <c r="K336" s="12">
        <f t="shared" si="57"/>
        <v>42.26286003366414</v>
      </c>
      <c r="L336" s="11">
        <f t="shared" si="58"/>
        <v>0.704381000561069</v>
      </c>
      <c r="M336" s="12">
        <f t="shared" si="59"/>
        <v>355.71287627851513</v>
      </c>
      <c r="N336" s="11">
        <f t="shared" si="60"/>
        <v>5.9285479379752521</v>
      </c>
      <c r="O336" s="11">
        <f t="shared" si="61"/>
        <v>588.6</v>
      </c>
      <c r="P336" s="18">
        <f t="shared" si="53"/>
        <v>7.1617965984562784E-2</v>
      </c>
    </row>
    <row r="337" spans="6:16" x14ac:dyDescent="0.2">
      <c r="F337" s="10">
        <v>3.36</v>
      </c>
      <c r="G337" s="11">
        <f t="shared" si="62"/>
        <v>20.755043592809319</v>
      </c>
      <c r="H337" s="11">
        <f t="shared" si="54"/>
        <v>8.420001070914612</v>
      </c>
      <c r="I337" s="11">
        <f t="shared" si="55"/>
        <v>0.33072582773712245</v>
      </c>
      <c r="J337" s="11">
        <f t="shared" si="56"/>
        <v>22.244538378843398</v>
      </c>
      <c r="K337" s="12">
        <f t="shared" si="57"/>
        <v>42.088088043070741</v>
      </c>
      <c r="L337" s="11">
        <f t="shared" si="58"/>
        <v>0.70146813405117903</v>
      </c>
      <c r="M337" s="12">
        <f t="shared" si="59"/>
        <v>354.38174639540409</v>
      </c>
      <c r="N337" s="11">
        <f t="shared" si="60"/>
        <v>5.9063624399234023</v>
      </c>
      <c r="O337" s="11">
        <f t="shared" si="61"/>
        <v>588.6</v>
      </c>
      <c r="P337" s="18">
        <f t="shared" si="53"/>
        <v>7.1323309879339922E-2</v>
      </c>
    </row>
    <row r="338" spans="6:16" x14ac:dyDescent="0.2">
      <c r="F338" s="10">
        <v>3.37</v>
      </c>
      <c r="G338" s="11">
        <f t="shared" si="62"/>
        <v>20.839276517111415</v>
      </c>
      <c r="H338" s="11">
        <f t="shared" si="54"/>
        <v>8.4232924302096741</v>
      </c>
      <c r="I338" s="11">
        <f t="shared" si="55"/>
        <v>0.32755113487081872</v>
      </c>
      <c r="J338" s="11">
        <f t="shared" si="56"/>
        <v>22.261932456892584</v>
      </c>
      <c r="K338" s="12">
        <f t="shared" si="57"/>
        <v>41.915000549141709</v>
      </c>
      <c r="L338" s="11">
        <f t="shared" si="58"/>
        <v>0.6985833424856952</v>
      </c>
      <c r="M338" s="12">
        <f t="shared" si="59"/>
        <v>353.06230683781968</v>
      </c>
      <c r="N338" s="11">
        <f t="shared" si="60"/>
        <v>5.8843717806303291</v>
      </c>
      <c r="O338" s="11">
        <f t="shared" si="61"/>
        <v>588.6</v>
      </c>
      <c r="P338" s="18">
        <f t="shared" si="53"/>
        <v>7.103147533955978E-2</v>
      </c>
    </row>
    <row r="339" spans="6:16" x14ac:dyDescent="0.2">
      <c r="F339" s="10">
        <v>3.38</v>
      </c>
      <c r="G339" s="11">
        <f t="shared" si="62"/>
        <v>20.923542039063346</v>
      </c>
      <c r="H339" s="11">
        <f t="shared" si="54"/>
        <v>8.4265521951930822</v>
      </c>
      <c r="I339" s="11">
        <f t="shared" si="55"/>
        <v>0.32440691641549296</v>
      </c>
      <c r="J339" s="11">
        <f t="shared" si="56"/>
        <v>22.279166266667733</v>
      </c>
      <c r="K339" s="12">
        <f t="shared" si="57"/>
        <v>41.743581251597313</v>
      </c>
      <c r="L339" s="11">
        <f t="shared" si="58"/>
        <v>0.69572635419328854</v>
      </c>
      <c r="M339" s="12">
        <f t="shared" si="59"/>
        <v>351.7544662308681</v>
      </c>
      <c r="N339" s="11">
        <f t="shared" si="60"/>
        <v>5.8625744371811352</v>
      </c>
      <c r="O339" s="11">
        <f t="shared" si="61"/>
        <v>588.6</v>
      </c>
      <c r="P339" s="18">
        <f t="shared" si="53"/>
        <v>7.0742435486635044E-2</v>
      </c>
    </row>
    <row r="340" spans="6:16" x14ac:dyDescent="0.2">
      <c r="F340" s="10">
        <v>3.39</v>
      </c>
      <c r="G340" s="11">
        <f t="shared" si="62"/>
        <v>21.007839845754784</v>
      </c>
      <c r="H340" s="11">
        <f t="shared" si="54"/>
        <v>8.4297806691439465</v>
      </c>
      <c r="I340" s="11">
        <f t="shared" si="55"/>
        <v>0.32129287984214605</v>
      </c>
      <c r="J340" s="11">
        <f t="shared" si="56"/>
        <v>22.296241218591671</v>
      </c>
      <c r="K340" s="12">
        <f t="shared" si="57"/>
        <v>41.573814009120433</v>
      </c>
      <c r="L340" s="11">
        <f t="shared" si="58"/>
        <v>0.69289690015200722</v>
      </c>
      <c r="M340" s="12">
        <f t="shared" si="59"/>
        <v>350.45813367666921</v>
      </c>
      <c r="N340" s="11">
        <f t="shared" si="60"/>
        <v>5.8409688946111533</v>
      </c>
      <c r="O340" s="11">
        <f t="shared" si="61"/>
        <v>588.6</v>
      </c>
      <c r="P340" s="18">
        <f t="shared" si="53"/>
        <v>7.0456163693933621E-2</v>
      </c>
    </row>
    <row r="341" spans="6:16" x14ac:dyDescent="0.2">
      <c r="F341" s="10">
        <v>3.4</v>
      </c>
      <c r="G341" s="11">
        <f t="shared" si="62"/>
        <v>21.092169627279084</v>
      </c>
      <c r="H341" s="11">
        <f t="shared" si="54"/>
        <v>8.4329781524301541</v>
      </c>
      <c r="I341" s="11">
        <f t="shared" si="55"/>
        <v>0.3182087354298152</v>
      </c>
      <c r="J341" s="11">
        <f t="shared" si="56"/>
        <v>22.313158711994323</v>
      </c>
      <c r="K341" s="12">
        <f t="shared" si="57"/>
        <v>41.405682837783232</v>
      </c>
      <c r="L341" s="11">
        <f t="shared" si="58"/>
        <v>0.69009471396305389</v>
      </c>
      <c r="M341" s="12">
        <f t="shared" si="59"/>
        <v>349.1732187574782</v>
      </c>
      <c r="N341" s="11">
        <f t="shared" si="60"/>
        <v>5.8195536459579698</v>
      </c>
      <c r="O341" s="11">
        <f t="shared" si="61"/>
        <v>588.6</v>
      </c>
      <c r="P341" s="18">
        <f t="shared" si="53"/>
        <v>7.0172633584536348E-2</v>
      </c>
    </row>
    <row r="342" spans="6:16" x14ac:dyDescent="0.2">
      <c r="F342" s="10">
        <v>3.41</v>
      </c>
      <c r="G342" s="11">
        <f t="shared" si="62"/>
        <v>21.176531076704446</v>
      </c>
      <c r="H342" s="11">
        <f t="shared" si="54"/>
        <v>8.4361449425363073</v>
      </c>
      <c r="I342" s="11">
        <f t="shared" si="55"/>
        <v>0.3151541962386169</v>
      </c>
      <c r="J342" s="11">
        <f t="shared" si="56"/>
        <v>22.329920135172433</v>
      </c>
      <c r="K342" s="12">
        <f t="shared" si="57"/>
        <v>41.239171909489443</v>
      </c>
      <c r="L342" s="11">
        <f t="shared" si="58"/>
        <v>0.68731953182482408</v>
      </c>
      <c r="M342" s="12">
        <f t="shared" si="59"/>
        <v>347.8996315386247</v>
      </c>
      <c r="N342" s="11">
        <f t="shared" si="60"/>
        <v>5.7983271923104125</v>
      </c>
      <c r="O342" s="11">
        <f t="shared" si="61"/>
        <v>588.6</v>
      </c>
      <c r="P342" s="18">
        <f t="shared" si="53"/>
        <v>6.9891819029010441E-2</v>
      </c>
    </row>
    <row r="343" spans="6:16" x14ac:dyDescent="0.2">
      <c r="F343" s="10">
        <v>3.42</v>
      </c>
      <c r="G343" s="11">
        <f t="shared" si="62"/>
        <v>21.260923890045362</v>
      </c>
      <c r="H343" s="11">
        <f t="shared" si="54"/>
        <v>8.4392813340914081</v>
      </c>
      <c r="I343" s="11">
        <f t="shared" si="55"/>
        <v>0.31212897808305262</v>
      </c>
      <c r="J343" s="11">
        <f t="shared" si="56"/>
        <v>22.346526865449647</v>
      </c>
      <c r="K343" s="12">
        <f t="shared" si="57"/>
        <v>41.074265550432806</v>
      </c>
      <c r="L343" s="11">
        <f t="shared" si="58"/>
        <v>0.68457109250721337</v>
      </c>
      <c r="M343" s="12">
        <f t="shared" si="59"/>
        <v>346.63728257128133</v>
      </c>
      <c r="N343" s="11">
        <f t="shared" si="60"/>
        <v>5.7772880428546882</v>
      </c>
      <c r="O343" s="11">
        <f t="shared" si="61"/>
        <v>588.6</v>
      </c>
      <c r="P343" s="18">
        <f t="shared" si="53"/>
        <v>6.9613694143199928E-2</v>
      </c>
    </row>
    <row r="344" spans="6:16" x14ac:dyDescent="0.2">
      <c r="F344" s="10">
        <v>3.43</v>
      </c>
      <c r="G344" s="11">
        <f t="shared" si="62"/>
        <v>21.345347766234326</v>
      </c>
      <c r="H344" s="11">
        <f t="shared" si="54"/>
        <v>8.4423876188962605</v>
      </c>
      <c r="I344" s="11">
        <f t="shared" si="55"/>
        <v>0.30913279950556788</v>
      </c>
      <c r="J344" s="11">
        <f t="shared" si="56"/>
        <v>22.362980269236861</v>
      </c>
      <c r="K344" s="12">
        <f t="shared" si="57"/>
        <v>40.910948239570935</v>
      </c>
      <c r="L344" s="11">
        <f t="shared" si="58"/>
        <v>0.68184913732618224</v>
      </c>
      <c r="M344" s="12">
        <f t="shared" si="59"/>
        <v>345.38608289505942</v>
      </c>
      <c r="N344" s="11">
        <f t="shared" si="60"/>
        <v>5.7564347149176571</v>
      </c>
      <c r="O344" s="11">
        <f t="shared" si="61"/>
        <v>588.6</v>
      </c>
      <c r="P344" s="18">
        <f t="shared" si="53"/>
        <v>6.9338233286032114E-2</v>
      </c>
    </row>
    <row r="345" spans="6:16" x14ac:dyDescent="0.2">
      <c r="F345" s="10">
        <v>3.44</v>
      </c>
      <c r="G345" s="11">
        <f t="shared" si="62"/>
        <v>21.429802407093831</v>
      </c>
      <c r="H345" s="11">
        <f t="shared" si="54"/>
        <v>8.4454640859506291</v>
      </c>
      <c r="I345" s="11">
        <f t="shared" si="55"/>
        <v>0.30616538175036667</v>
      </c>
      <c r="J345" s="11">
        <f t="shared" si="56"/>
        <v>22.379281702092911</v>
      </c>
      <c r="K345" s="12">
        <f t="shared" si="57"/>
        <v>40.749204607114912</v>
      </c>
      <c r="L345" s="11">
        <f t="shared" si="58"/>
        <v>0.67915341011858188</v>
      </c>
      <c r="M345" s="12">
        <f t="shared" si="59"/>
        <v>344.14594404044288</v>
      </c>
      <c r="N345" s="11">
        <f t="shared" si="60"/>
        <v>5.7357657340073818</v>
      </c>
      <c r="O345" s="11">
        <f t="shared" si="61"/>
        <v>588.6</v>
      </c>
      <c r="P345" s="18">
        <f t="shared" si="53"/>
        <v>6.9065411057340834E-2</v>
      </c>
    </row>
    <row r="346" spans="6:16" x14ac:dyDescent="0.2">
      <c r="F346" s="10">
        <v>3.45</v>
      </c>
      <c r="G346" s="11">
        <f t="shared" si="62"/>
        <v>21.514287517308631</v>
      </c>
      <c r="H346" s="11">
        <f t="shared" si="54"/>
        <v>8.4485110214801153</v>
      </c>
      <c r="I346" s="11">
        <f t="shared" si="55"/>
        <v>0.30322644873747678</v>
      </c>
      <c r="J346" s="11">
        <f t="shared" si="56"/>
        <v>22.395432508785408</v>
      </c>
      <c r="K346" s="12">
        <f t="shared" si="57"/>
        <v>40.589019433034011</v>
      </c>
      <c r="L346" s="11">
        <f t="shared" si="58"/>
        <v>0.67648365721723347</v>
      </c>
      <c r="M346" s="12">
        <f t="shared" si="59"/>
        <v>342.91677803105841</v>
      </c>
      <c r="N346" s="11">
        <f t="shared" si="60"/>
        <v>5.7152796338509733</v>
      </c>
      <c r="O346" s="11">
        <f t="shared" si="61"/>
        <v>588.6</v>
      </c>
      <c r="P346" s="18">
        <f t="shared" si="53"/>
        <v>6.8795202295705724E-2</v>
      </c>
    </row>
    <row r="347" spans="6:16" x14ac:dyDescent="0.2">
      <c r="F347" s="10">
        <v>3.46</v>
      </c>
      <c r="G347" s="11">
        <f t="shared" si="62"/>
        <v>21.598802804398257</v>
      </c>
      <c r="H347" s="11">
        <f t="shared" si="54"/>
        <v>8.4515287089627957</v>
      </c>
      <c r="I347" s="11">
        <f t="shared" si="55"/>
        <v>0.300315727037064</v>
      </c>
      <c r="J347" s="11">
        <f t="shared" si="56"/>
        <v>22.411434023351962</v>
      </c>
      <c r="K347" s="12">
        <f t="shared" si="57"/>
        <v>40.430377645575803</v>
      </c>
      <c r="L347" s="11">
        <f t="shared" si="58"/>
        <v>0.67383962742626335</v>
      </c>
      <c r="M347" s="12">
        <f t="shared" si="59"/>
        <v>341.69849738579154</v>
      </c>
      <c r="N347" s="11">
        <f t="shared" si="60"/>
        <v>5.6949749564298591</v>
      </c>
      <c r="O347" s="11">
        <f t="shared" si="61"/>
        <v>588.6</v>
      </c>
      <c r="P347" s="18">
        <f t="shared" si="53"/>
        <v>6.8527582076308199E-2</v>
      </c>
    </row>
    <row r="348" spans="6:16" x14ac:dyDescent="0.2">
      <c r="F348" s="10">
        <v>3.47</v>
      </c>
      <c r="G348" s="11">
        <f t="shared" si="62"/>
        <v>21.683347978689813</v>
      </c>
      <c r="H348" s="11">
        <f t="shared" si="54"/>
        <v>8.454517429155592</v>
      </c>
      <c r="I348" s="11">
        <f t="shared" si="55"/>
        <v>0.29743294584399327</v>
      </c>
      <c r="J348" s="11">
        <f t="shared" si="56"/>
        <v>22.427287569161514</v>
      </c>
      <c r="K348" s="12">
        <f t="shared" si="57"/>
        <v>40.273264319801115</v>
      </c>
      <c r="L348" s="11">
        <f t="shared" si="58"/>
        <v>0.67122107199668524</v>
      </c>
      <c r="M348" s="12">
        <f t="shared" si="59"/>
        <v>340.49101512074856</v>
      </c>
      <c r="N348" s="11">
        <f t="shared" si="60"/>
        <v>5.6748502520124759</v>
      </c>
      <c r="O348" s="11">
        <f t="shared" si="61"/>
        <v>588.6</v>
      </c>
      <c r="P348" s="18">
        <f t="shared" si="53"/>
        <v>6.8262525708803506E-2</v>
      </c>
    </row>
    <row r="349" spans="6:16" x14ac:dyDescent="0.2">
      <c r="F349" s="10">
        <v>3.48</v>
      </c>
      <c r="G349" s="11">
        <f t="shared" si="62"/>
        <v>21.767922753291018</v>
      </c>
      <c r="H349" s="11">
        <f t="shared" si="54"/>
        <v>8.4574774601203959</v>
      </c>
      <c r="I349" s="11">
        <f t="shared" si="55"/>
        <v>0.29457783695263351</v>
      </c>
      <c r="J349" s="11">
        <f t="shared" si="56"/>
        <v>22.442994458975949</v>
      </c>
      <c r="K349" s="12">
        <f t="shared" si="57"/>
        <v>40.117664676133955</v>
      </c>
      <c r="L349" s="11">
        <f t="shared" si="58"/>
        <v>0.66862774460223262</v>
      </c>
      <c r="M349" s="12">
        <f t="shared" si="59"/>
        <v>339.29424475107112</v>
      </c>
      <c r="N349" s="11">
        <f t="shared" si="60"/>
        <v>5.6549040791845195</v>
      </c>
      <c r="O349" s="11">
        <f t="shared" si="61"/>
        <v>588.6</v>
      </c>
      <c r="P349" s="18">
        <f t="shared" si="53"/>
        <v>6.8000008735209269E-2</v>
      </c>
    </row>
    <row r="350" spans="6:16" x14ac:dyDescent="0.2">
      <c r="F350" s="10">
        <v>3.49</v>
      </c>
      <c r="G350" s="11">
        <f t="shared" si="62"/>
        <v>21.852526844063515</v>
      </c>
      <c r="H350" s="11">
        <f t="shared" si="54"/>
        <v>8.4604090772499294</v>
      </c>
      <c r="I350" s="11">
        <f t="shared" si="55"/>
        <v>0.29175013473190459</v>
      </c>
      <c r="J350" s="11">
        <f t="shared" si="56"/>
        <v>22.4585559950118</v>
      </c>
      <c r="K350" s="12">
        <f t="shared" si="57"/>
        <v>39.963564078926076</v>
      </c>
      <c r="L350" s="11">
        <f t="shared" si="58"/>
        <v>0.66605940131543462</v>
      </c>
      <c r="M350" s="12">
        <f t="shared" si="59"/>
        <v>338.1081002926054</v>
      </c>
      <c r="N350" s="11">
        <f t="shared" si="60"/>
        <v>5.6351350048767568</v>
      </c>
      <c r="O350" s="11">
        <f t="shared" si="61"/>
        <v>588.6</v>
      </c>
      <c r="P350" s="18">
        <f t="shared" si="53"/>
        <v>6.7740006927810029E-2</v>
      </c>
    </row>
    <row r="351" spans="6:16" x14ac:dyDescent="0.2">
      <c r="F351" s="10">
        <v>3.5</v>
      </c>
      <c r="G351" s="11">
        <f t="shared" si="62"/>
        <v>21.937159969596451</v>
      </c>
      <c r="H351" s="11">
        <f t="shared" si="54"/>
        <v>8.4633125532933828</v>
      </c>
      <c r="I351" s="11">
        <f t="shared" si="55"/>
        <v>0.28894957610056404</v>
      </c>
      <c r="J351" s="11">
        <f t="shared" si="56"/>
        <v>22.473973469002289</v>
      </c>
      <c r="K351" s="12">
        <f t="shared" si="57"/>
        <v>39.810948035036134</v>
      </c>
      <c r="L351" s="11">
        <f t="shared" si="58"/>
        <v>0.66351580058393556</v>
      </c>
      <c r="M351" s="12">
        <f t="shared" si="59"/>
        <v>336.93249626343186</v>
      </c>
      <c r="N351" s="11">
        <f t="shared" si="60"/>
        <v>5.6155416043905308</v>
      </c>
      <c r="O351" s="11">
        <f t="shared" si="61"/>
        <v>588.6</v>
      </c>
      <c r="P351" s="18">
        <f t="shared" si="53"/>
        <v>6.7482496287078406E-2</v>
      </c>
    </row>
    <row r="352" spans="6:16" x14ac:dyDescent="0.2">
      <c r="F352" s="10">
        <v>3.51</v>
      </c>
      <c r="G352" s="11">
        <f t="shared" si="62"/>
        <v>22.021821851180267</v>
      </c>
      <c r="H352" s="11">
        <f t="shared" si="54"/>
        <v>8.466188158381776</v>
      </c>
      <c r="I352" s="11">
        <f t="shared" si="55"/>
        <v>0.28617590050273012</v>
      </c>
      <c r="J352" s="11">
        <f t="shared" si="56"/>
        <v>22.489248162259347</v>
      </c>
      <c r="K352" s="12">
        <f t="shared" si="57"/>
        <v>39.659802192423157</v>
      </c>
      <c r="L352" s="11">
        <f t="shared" si="58"/>
        <v>0.66099670320705262</v>
      </c>
      <c r="M352" s="12">
        <f t="shared" si="59"/>
        <v>335.76734768525654</v>
      </c>
      <c r="N352" s="11">
        <f t="shared" si="60"/>
        <v>5.5961224614209417</v>
      </c>
      <c r="O352" s="11">
        <f t="shared" si="61"/>
        <v>588.6</v>
      </c>
      <c r="P352" s="18">
        <f t="shared" si="53"/>
        <v>6.7227453039611931E-2</v>
      </c>
    </row>
    <row r="353" spans="6:16" x14ac:dyDescent="0.2">
      <c r="F353" s="10">
        <v>3.52</v>
      </c>
      <c r="G353" s="11">
        <f t="shared" si="62"/>
        <v>22.106512212780796</v>
      </c>
      <c r="H353" s="11">
        <f t="shared" si="54"/>
        <v>8.4690361600530917</v>
      </c>
      <c r="I353" s="11">
        <f t="shared" si="55"/>
        <v>0.28342884988364103</v>
      </c>
      <c r="J353" s="11">
        <f t="shared" si="56"/>
        <v>22.504381345735851</v>
      </c>
      <c r="K353" s="12">
        <f t="shared" si="57"/>
        <v>39.510112338754311</v>
      </c>
      <c r="L353" s="11">
        <f t="shared" si="58"/>
        <v>0.65850187231257185</v>
      </c>
      <c r="M353" s="12">
        <f t="shared" si="59"/>
        <v>334.6125700846701</v>
      </c>
      <c r="N353" s="11">
        <f t="shared" si="60"/>
        <v>5.5768761680778347</v>
      </c>
      <c r="O353" s="11">
        <f t="shared" si="61"/>
        <v>588.6</v>
      </c>
      <c r="P353" s="18">
        <f t="shared" si="53"/>
        <v>6.6974853636086365E-2</v>
      </c>
    </row>
    <row r="354" spans="6:16" x14ac:dyDescent="0.2">
      <c r="F354" s="10">
        <v>3.53</v>
      </c>
      <c r="G354" s="11">
        <f t="shared" si="62"/>
        <v>22.191230781013569</v>
      </c>
      <c r="H354" s="11">
        <f t="shared" si="54"/>
        <v>8.4718568232771805</v>
      </c>
      <c r="I354" s="11">
        <f t="shared" si="55"/>
        <v>0.28070816866564618</v>
      </c>
      <c r="J354" s="11">
        <f t="shared" si="56"/>
        <v>22.519374280088066</v>
      </c>
      <c r="K354" s="12">
        <f t="shared" si="57"/>
        <v>39.361864400026832</v>
      </c>
      <c r="L354" s="11">
        <f t="shared" si="58"/>
        <v>0.65603107333378052</v>
      </c>
      <c r="M354" s="12">
        <f t="shared" si="59"/>
        <v>333.46807949427847</v>
      </c>
      <c r="N354" s="11">
        <f t="shared" si="60"/>
        <v>5.5578013249046405</v>
      </c>
      <c r="O354" s="11">
        <f t="shared" si="61"/>
        <v>588.6</v>
      </c>
      <c r="P354" s="18">
        <f t="shared" si="53"/>
        <v>6.672467474922511E-2</v>
      </c>
    </row>
    <row r="355" spans="6:16" x14ac:dyDescent="0.2">
      <c r="F355" s="10">
        <v>3.54</v>
      </c>
      <c r="G355" s="11">
        <f t="shared" si="62"/>
        <v>22.275977285118373</v>
      </c>
      <c r="H355" s="11">
        <f t="shared" si="54"/>
        <v>8.4746504104803915</v>
      </c>
      <c r="I355" s="11">
        <f t="shared" si="55"/>
        <v>0.27801360372442757</v>
      </c>
      <c r="J355" s="11">
        <f t="shared" si="56"/>
        <v>22.534228215737997</v>
      </c>
      <c r="K355" s="12">
        <f t="shared" si="57"/>
        <v>39.215044439203652</v>
      </c>
      <c r="L355" s="11">
        <f t="shared" si="58"/>
        <v>0.65358407398672758</v>
      </c>
      <c r="M355" s="12">
        <f t="shared" si="59"/>
        <v>332.33379245370401</v>
      </c>
      <c r="N355" s="11">
        <f t="shared" si="60"/>
        <v>5.5388965408950677</v>
      </c>
      <c r="O355" s="11">
        <f t="shared" si="61"/>
        <v>588.6</v>
      </c>
      <c r="P355" s="18">
        <f t="shared" si="53"/>
        <v>6.6476893271784285E-2</v>
      </c>
    </row>
    <row r="356" spans="6:16" x14ac:dyDescent="0.2">
      <c r="F356" s="10">
        <v>3.55</v>
      </c>
      <c r="G356" s="11">
        <f t="shared" si="62"/>
        <v>22.360751456934072</v>
      </c>
      <c r="H356" s="11">
        <f t="shared" si="54"/>
        <v>8.4774171815700079</v>
      </c>
      <c r="I356" s="11">
        <f t="shared" si="55"/>
        <v>0.27534490436545034</v>
      </c>
      <c r="J356" s="11">
        <f t="shared" si="56"/>
        <v>22.548944392936072</v>
      </c>
      <c r="K356" s="12">
        <f t="shared" si="57"/>
        <v>39.069638654863091</v>
      </c>
      <c r="L356" s="11">
        <f t="shared" si="58"/>
        <v>0.65116064424771813</v>
      </c>
      <c r="M356" s="12">
        <f t="shared" si="59"/>
        <v>331.20962601046813</v>
      </c>
      <c r="N356" s="11">
        <f t="shared" si="60"/>
        <v>5.5201604335078009</v>
      </c>
      <c r="O356" s="11">
        <f t="shared" si="61"/>
        <v>588.6</v>
      </c>
      <c r="P356" s="18">
        <f t="shared" si="53"/>
        <v>6.6231486314554153E-2</v>
      </c>
    </row>
    <row r="357" spans="6:16" x14ac:dyDescent="0.2">
      <c r="F357" s="10">
        <v>3.56</v>
      </c>
      <c r="G357" s="11">
        <f t="shared" si="62"/>
        <v>22.445553030873654</v>
      </c>
      <c r="H357" s="11">
        <f t="shared" si="54"/>
        <v>8.4801573939584163</v>
      </c>
      <c r="I357" s="11">
        <f t="shared" si="55"/>
        <v>0.27270182230063844</v>
      </c>
      <c r="J357" s="11">
        <f t="shared" si="56"/>
        <v>22.563524041823726</v>
      </c>
      <c r="K357" s="12">
        <f t="shared" si="57"/>
        <v>38.925633379862035</v>
      </c>
      <c r="L357" s="11">
        <f t="shared" si="58"/>
        <v>0.64876055633103391</v>
      </c>
      <c r="M357" s="12">
        <f t="shared" si="59"/>
        <v>330.09549772075155</v>
      </c>
      <c r="N357" s="11">
        <f t="shared" si="60"/>
        <v>5.5015916286791926</v>
      </c>
      <c r="O357" s="11">
        <f t="shared" si="61"/>
        <v>588.6</v>
      </c>
      <c r="P357" s="18">
        <f t="shared" si="53"/>
        <v>6.5988431204376308E-2</v>
      </c>
    </row>
    <row r="358" spans="6:16" x14ac:dyDescent="0.2">
      <c r="F358" s="10">
        <v>3.57</v>
      </c>
      <c r="G358" s="11">
        <f t="shared" si="62"/>
        <v>22.530381743899525</v>
      </c>
      <c r="H358" s="11">
        <f t="shared" si="54"/>
        <v>8.482871302587057</v>
      </c>
      <c r="I358" s="11">
        <f t="shared" si="55"/>
        <v>0.27008411162527535</v>
      </c>
      <c r="J358" s="11">
        <f t="shared" si="56"/>
        <v>22.577968382496117</v>
      </c>
      <c r="K358" s="12">
        <f t="shared" si="57"/>
        <v>38.783015080012639</v>
      </c>
      <c r="L358" s="11">
        <f t="shared" si="58"/>
        <v>0.64638358466687729</v>
      </c>
      <c r="M358" s="12">
        <f t="shared" si="59"/>
        <v>328.99132565004027</v>
      </c>
      <c r="N358" s="11">
        <f t="shared" si="60"/>
        <v>5.4831887608340049</v>
      </c>
      <c r="O358" s="11">
        <f t="shared" si="61"/>
        <v>588.6</v>
      </c>
      <c r="P358" s="18">
        <f t="shared" si="53"/>
        <v>6.5747705482176705E-2</v>
      </c>
    </row>
    <row r="359" spans="6:16" x14ac:dyDescent="0.2">
      <c r="F359" s="10">
        <v>3.58</v>
      </c>
      <c r="G359" s="11">
        <f t="shared" si="62"/>
        <v>22.615237335499028</v>
      </c>
      <c r="H359" s="11">
        <f t="shared" si="54"/>
        <v>8.4855591599501459</v>
      </c>
      <c r="I359" s="11">
        <f t="shared" si="55"/>
        <v>0.26749152879512433</v>
      </c>
      <c r="J359" s="11">
        <f t="shared" si="56"/>
        <v>22.592278625064925</v>
      </c>
      <c r="K359" s="12">
        <f t="shared" si="57"/>
        <v>38.641770352772383</v>
      </c>
      <c r="L359" s="11">
        <f t="shared" si="58"/>
        <v>0.64402950587953967</v>
      </c>
      <c r="M359" s="12">
        <f t="shared" si="59"/>
        <v>327.89702837365769</v>
      </c>
      <c r="N359" s="11">
        <f t="shared" si="60"/>
        <v>5.4649504728942944</v>
      </c>
      <c r="O359" s="11">
        <f t="shared" si="61"/>
        <v>588.6</v>
      </c>
      <c r="P359" s="18">
        <f t="shared" si="53"/>
        <v>6.5509286901014374E-2</v>
      </c>
    </row>
    <row r="360" spans="6:16" x14ac:dyDescent="0.2">
      <c r="F360" s="10">
        <v>3.59</v>
      </c>
      <c r="G360" s="11">
        <f t="shared" si="62"/>
        <v>22.700119547660211</v>
      </c>
      <c r="H360" s="11">
        <f t="shared" si="54"/>
        <v>8.4882212161181645</v>
      </c>
      <c r="I360" s="11">
        <f t="shared" si="55"/>
        <v>0.264923832603772</v>
      </c>
      <c r="J360" s="11">
        <f t="shared" si="56"/>
        <v>22.606455969721129</v>
      </c>
      <c r="K360" s="12">
        <f t="shared" si="57"/>
        <v>38.501885925947448</v>
      </c>
      <c r="L360" s="11">
        <f t="shared" si="58"/>
        <v>0.64169809876579076</v>
      </c>
      <c r="M360" s="12">
        <f t="shared" si="59"/>
        <v>326.8125249771885</v>
      </c>
      <c r="N360" s="11">
        <f t="shared" si="60"/>
        <v>5.4468754162864741</v>
      </c>
      <c r="O360" s="11">
        <f t="shared" si="61"/>
        <v>588.6</v>
      </c>
      <c r="P360" s="18">
        <f t="shared" si="53"/>
        <v>6.5273153424146219E-2</v>
      </c>
    </row>
    <row r="361" spans="6:16" x14ac:dyDescent="0.2">
      <c r="F361" s="10">
        <v>3.6</v>
      </c>
      <c r="G361" s="11">
        <f t="shared" si="62"/>
        <v>22.785028124847823</v>
      </c>
      <c r="H361" s="11">
        <f t="shared" si="54"/>
        <v>8.4908577187611254</v>
      </c>
      <c r="I361" s="11">
        <f t="shared" si="55"/>
        <v>0.26238078416018468</v>
      </c>
      <c r="J361" s="11">
        <f t="shared" si="56"/>
        <v>22.620501606797891</v>
      </c>
      <c r="K361" s="12">
        <f t="shared" si="57"/>
        <v>38.363348656408974</v>
      </c>
      <c r="L361" s="11">
        <f t="shared" si="58"/>
        <v>0.63938914427348292</v>
      </c>
      <c r="M361" s="12">
        <f t="shared" si="59"/>
        <v>325.73773505679441</v>
      </c>
      <c r="N361" s="11">
        <f t="shared" si="60"/>
        <v>5.4289622509465731</v>
      </c>
      <c r="O361" s="11">
        <f t="shared" si="61"/>
        <v>588.6</v>
      </c>
      <c r="P361" s="18">
        <f t="shared" si="53"/>
        <v>6.5039283223107022E-2</v>
      </c>
    </row>
    <row r="362" spans="6:16" x14ac:dyDescent="0.2">
      <c r="F362" s="10">
        <v>3.61</v>
      </c>
      <c r="G362" s="11">
        <f t="shared" si="62"/>
        <v>22.869962813979541</v>
      </c>
      <c r="H362" s="11">
        <f t="shared" si="54"/>
        <v>8.4934689131716148</v>
      </c>
      <c r="I362" s="11">
        <f t="shared" si="55"/>
        <v>0.25986214686648496</v>
      </c>
      <c r="J362" s="11">
        <f t="shared" si="56"/>
        <v>22.634416716833343</v>
      </c>
      <c r="K362" s="12">
        <f t="shared" si="57"/>
        <v>38.226145528822443</v>
      </c>
      <c r="L362" s="11">
        <f t="shared" si="58"/>
        <v>0.63710242548037399</v>
      </c>
      <c r="M362" s="12">
        <f t="shared" si="59"/>
        <v>324.67257871942752</v>
      </c>
      <c r="N362" s="11">
        <f t="shared" si="60"/>
        <v>5.4112096453237921</v>
      </c>
      <c r="O362" s="11">
        <f t="shared" si="61"/>
        <v>588.6</v>
      </c>
      <c r="P362" s="18">
        <f t="shared" si="53"/>
        <v>6.4807654675805348E-2</v>
      </c>
    </row>
    <row r="363" spans="6:16" x14ac:dyDescent="0.2">
      <c r="F363" s="10">
        <v>3.62</v>
      </c>
      <c r="G363" s="11">
        <f t="shared" si="62"/>
        <v>22.954923364402418</v>
      </c>
      <c r="H363" s="11">
        <f t="shared" si="54"/>
        <v>8.4960550422876153</v>
      </c>
      <c r="I363" s="11">
        <f t="shared" si="55"/>
        <v>0.25736768639593738</v>
      </c>
      <c r="J363" s="11">
        <f t="shared" si="56"/>
        <v>22.648202470633514</v>
      </c>
      <c r="K363" s="12">
        <f t="shared" si="57"/>
        <v>38.090263654389759</v>
      </c>
      <c r="L363" s="11">
        <f t="shared" si="58"/>
        <v>0.63483772757316259</v>
      </c>
      <c r="M363" s="12">
        <f t="shared" si="59"/>
        <v>323.61697658294281</v>
      </c>
      <c r="N363" s="11">
        <f t="shared" si="60"/>
        <v>5.3936162763823798</v>
      </c>
      <c r="O363" s="11">
        <f t="shared" si="61"/>
        <v>588.6</v>
      </c>
      <c r="P363" s="18">
        <f t="shared" si="53"/>
        <v>6.4578246364634911E-2</v>
      </c>
    </row>
    <row r="364" spans="6:16" x14ac:dyDescent="0.2">
      <c r="F364" s="10">
        <v>3.63</v>
      </c>
      <c r="G364" s="11">
        <f t="shared" si="62"/>
        <v>23.039909527869568</v>
      </c>
      <c r="H364" s="11">
        <f t="shared" si="54"/>
        <v>8.4986163467151048</v>
      </c>
      <c r="I364" s="11">
        <f t="shared" si="55"/>
        <v>0.25489717067114898</v>
      </c>
      <c r="J364" s="11">
        <f t="shared" si="56"/>
        <v>22.661860029335127</v>
      </c>
      <c r="K364" s="12">
        <f t="shared" si="57"/>
        <v>37.955690269604062</v>
      </c>
      <c r="L364" s="11">
        <f t="shared" si="58"/>
        <v>0.63259483782673442</v>
      </c>
      <c r="M364" s="12">
        <f t="shared" si="59"/>
        <v>322.57084977611254</v>
      </c>
      <c r="N364" s="11">
        <f t="shared" si="60"/>
        <v>5.3761808296018758</v>
      </c>
      <c r="O364" s="11">
        <f t="shared" si="61"/>
        <v>588.6</v>
      </c>
      <c r="P364" s="18">
        <f t="shared" si="53"/>
        <v>6.4351037074601367E-2</v>
      </c>
    </row>
    <row r="365" spans="6:16" x14ac:dyDescent="0.2">
      <c r="F365" s="10">
        <v>3.64</v>
      </c>
      <c r="G365" s="11">
        <f t="shared" si="62"/>
        <v>23.124921058517074</v>
      </c>
      <c r="H365" s="11">
        <f t="shared" si="54"/>
        <v>8.5011530647504472</v>
      </c>
      <c r="I365" s="11">
        <f t="shared" si="55"/>
        <v>0.25245036984247626</v>
      </c>
      <c r="J365" s="11">
        <f t="shared" si="56"/>
        <v>22.675390544468467</v>
      </c>
      <c r="K365" s="12">
        <f t="shared" si="57"/>
        <v>37.822412735017039</v>
      </c>
      <c r="L365" s="11">
        <f t="shared" si="58"/>
        <v>0.63037354558361736</v>
      </c>
      <c r="M365" s="12">
        <f t="shared" si="59"/>
        <v>321.53411993854644</v>
      </c>
      <c r="N365" s="11">
        <f t="shared" si="60"/>
        <v>5.3589019989757745</v>
      </c>
      <c r="O365" s="11">
        <f t="shared" si="61"/>
        <v>588.6</v>
      </c>
      <c r="P365" s="18">
        <f t="shared" si="53"/>
        <v>6.4126005791464519E-2</v>
      </c>
    </row>
    <row r="366" spans="6:16" x14ac:dyDescent="0.2">
      <c r="F366" s="10">
        <v>3.65</v>
      </c>
      <c r="G366" s="11">
        <f t="shared" si="62"/>
        <v>23.209957712841099</v>
      </c>
      <c r="H366" s="11">
        <f t="shared" si="54"/>
        <v>8.5036654324025562</v>
      </c>
      <c r="I366" s="11">
        <f t="shared" si="55"/>
        <v>0.25002705626664146</v>
      </c>
      <c r="J366" s="11">
        <f t="shared" si="56"/>
        <v>22.688795158020142</v>
      </c>
      <c r="K366" s="12">
        <f t="shared" si="57"/>
        <v>37.690418534018633</v>
      </c>
      <c r="L366" s="11">
        <f t="shared" si="58"/>
        <v>0.62817364223364391</v>
      </c>
      <c r="M366" s="12">
        <f t="shared" si="59"/>
        <v>320.50670922051887</v>
      </c>
      <c r="N366" s="11">
        <f t="shared" si="60"/>
        <v>5.3417784870086482</v>
      </c>
      <c r="O366" s="11">
        <f t="shared" si="61"/>
        <v>588.6</v>
      </c>
      <c r="P366" s="18">
        <f t="shared" si="53"/>
        <v>6.390313169989581E-2</v>
      </c>
    </row>
    <row r="367" spans="6:16" x14ac:dyDescent="0.2">
      <c r="F367" s="10">
        <v>3.66</v>
      </c>
      <c r="G367" s="11">
        <f t="shared" si="62"/>
        <v>23.295019249675249</v>
      </c>
      <c r="H367" s="11">
        <f t="shared" si="54"/>
        <v>8.5061536834148566</v>
      </c>
      <c r="I367" s="11">
        <f t="shared" si="55"/>
        <v>0.24762700448555255</v>
      </c>
      <c r="J367" s="11">
        <f t="shared" si="56"/>
        <v>22.702075002495878</v>
      </c>
      <c r="K367" s="12">
        <f t="shared" si="57"/>
        <v>37.559695271629032</v>
      </c>
      <c r="L367" s="11">
        <f t="shared" si="58"/>
        <v>0.62599492119381717</v>
      </c>
      <c r="M367" s="12">
        <f t="shared" si="59"/>
        <v>319.48854028270688</v>
      </c>
      <c r="N367" s="11">
        <f t="shared" si="60"/>
        <v>5.3248090047117804</v>
      </c>
      <c r="O367" s="11">
        <f t="shared" si="61"/>
        <v>588.6</v>
      </c>
      <c r="P367" s="18">
        <f t="shared" si="53"/>
        <v>6.3682394181650989E-2</v>
      </c>
    </row>
    <row r="368" spans="6:16" x14ac:dyDescent="0.2">
      <c r="F368" s="10">
        <v>3.67</v>
      </c>
      <c r="G368" s="11">
        <f t="shared" si="62"/>
        <v>23.380105430168118</v>
      </c>
      <c r="H368" s="11">
        <f t="shared" si="54"/>
        <v>8.5086180492870316</v>
      </c>
      <c r="I368" s="11">
        <f t="shared" si="55"/>
        <v>0.24524999120532798</v>
      </c>
      <c r="J368" s="11">
        <f t="shared" si="56"/>
        <v>22.715231200983215</v>
      </c>
      <c r="K368" s="12">
        <f t="shared" si="57"/>
        <v>37.430230673302894</v>
      </c>
      <c r="L368" s="11">
        <f t="shared" si="58"/>
        <v>0.62383717788838156</v>
      </c>
      <c r="M368" s="12">
        <f t="shared" si="59"/>
        <v>318.47953629584208</v>
      </c>
      <c r="N368" s="11">
        <f t="shared" si="60"/>
        <v>5.3079922715973682</v>
      </c>
      <c r="O368" s="11">
        <f t="shared" si="61"/>
        <v>588.6</v>
      </c>
      <c r="P368" s="18">
        <f t="shared" si="53"/>
        <v>6.3463772813758201E-2</v>
      </c>
    </row>
    <row r="369" spans="6:16" x14ac:dyDescent="0.2">
      <c r="F369" s="10">
        <v>3.68</v>
      </c>
      <c r="G369" s="11">
        <f t="shared" si="62"/>
        <v>23.465216017761083</v>
      </c>
      <c r="H369" s="11">
        <f t="shared" si="54"/>
        <v>8.5110587592965601</v>
      </c>
      <c r="I369" s="11">
        <f t="shared" si="55"/>
        <v>0.24289579527552158</v>
      </c>
      <c r="J369" s="11">
        <f t="shared" si="56"/>
        <v>22.728264867214136</v>
      </c>
      <c r="K369" s="12">
        <f t="shared" si="57"/>
        <v>37.30201258374543</v>
      </c>
      <c r="L369" s="11">
        <f t="shared" si="58"/>
        <v>0.62170020972909046</v>
      </c>
      <c r="M369" s="12">
        <f t="shared" si="59"/>
        <v>317.47962094027707</v>
      </c>
      <c r="N369" s="11">
        <f t="shared" si="60"/>
        <v>5.2913270156712837</v>
      </c>
      <c r="O369" s="11">
        <f t="shared" si="61"/>
        <v>588.6</v>
      </c>
      <c r="P369" s="18">
        <f t="shared" si="53"/>
        <v>6.3247247366720799E-2</v>
      </c>
    </row>
    <row r="370" spans="6:16" x14ac:dyDescent="0.2">
      <c r="F370" s="10">
        <v>3.69</v>
      </c>
      <c r="G370" s="11">
        <f t="shared" si="62"/>
        <v>23.550350778166283</v>
      </c>
      <c r="H370" s="11">
        <f t="shared" si="54"/>
        <v>8.5134760405200502</v>
      </c>
      <c r="I370" s="11">
        <f t="shared" si="55"/>
        <v>0.24056419766854784</v>
      </c>
      <c r="J370" s="11">
        <f t="shared" si="56"/>
        <v>22.741177105627703</v>
      </c>
      <c r="K370" s="12">
        <f t="shared" si="57"/>
        <v>37.175028965740573</v>
      </c>
      <c r="L370" s="11">
        <f t="shared" si="58"/>
        <v>0.61958381609567625</v>
      </c>
      <c r="M370" s="12">
        <f t="shared" si="59"/>
        <v>316.48871840547122</v>
      </c>
      <c r="N370" s="11">
        <f t="shared" si="60"/>
        <v>5.2748119734245211</v>
      </c>
      <c r="O370" s="11">
        <f t="shared" si="61"/>
        <v>588.6</v>
      </c>
      <c r="P370" s="18">
        <f t="shared" si="53"/>
        <v>6.3032797802735532E-2</v>
      </c>
    </row>
    <row r="371" spans="6:16" x14ac:dyDescent="0.2">
      <c r="F371" s="10">
        <v>3.7</v>
      </c>
      <c r="G371" s="11">
        <f t="shared" si="62"/>
        <v>23.635509479344826</v>
      </c>
      <c r="H371" s="11">
        <f t="shared" si="54"/>
        <v>8.5158701178543588</v>
      </c>
      <c r="I371" s="11">
        <f t="shared" si="55"/>
        <v>0.23825498145930324</v>
      </c>
      <c r="J371" s="11">
        <f t="shared" si="56"/>
        <v>22.753969011432453</v>
      </c>
      <c r="K371" s="12">
        <f t="shared" si="57"/>
        <v>37.049267898990649</v>
      </c>
      <c r="L371" s="11">
        <f t="shared" si="58"/>
        <v>0.61748779831651079</v>
      </c>
      <c r="M371" s="12">
        <f t="shared" si="59"/>
        <v>315.50675338939521</v>
      </c>
      <c r="N371" s="11">
        <f t="shared" si="60"/>
        <v>5.2584458898232533</v>
      </c>
      <c r="O371" s="11">
        <f t="shared" si="61"/>
        <v>588.6</v>
      </c>
      <c r="P371" s="18">
        <f t="shared" si="53"/>
        <v>6.2820404273925184E-2</v>
      </c>
    </row>
    <row r="372" spans="6:16" x14ac:dyDescent="0.2">
      <c r="F372" s="10">
        <v>3.71</v>
      </c>
      <c r="G372" s="11">
        <f t="shared" si="62"/>
        <v>23.720691891485203</v>
      </c>
      <c r="H372" s="11">
        <f t="shared" si="54"/>
        <v>8.5182412140375234</v>
      </c>
      <c r="I372" s="11">
        <f t="shared" si="55"/>
        <v>0.23596793180498563</v>
      </c>
      <c r="J372" s="11">
        <f t="shared" si="56"/>
        <v>22.766641670668896</v>
      </c>
      <c r="K372" s="12">
        <f t="shared" si="57"/>
        <v>36.924717578968036</v>
      </c>
      <c r="L372" s="11">
        <f t="shared" si="58"/>
        <v>0.61541195964946727</v>
      </c>
      <c r="M372" s="12">
        <f t="shared" si="59"/>
        <v>314.53365109786137</v>
      </c>
      <c r="N372" s="11">
        <f t="shared" si="60"/>
        <v>5.2422275182976898</v>
      </c>
      <c r="O372" s="11">
        <f t="shared" si="61"/>
        <v>588.6</v>
      </c>
      <c r="P372" s="18">
        <f t="shared" ref="P372:P435" si="63">K372/(SQRT(K372^2+O372^2))</f>
        <v>6.2610047120586654E-2</v>
      </c>
    </row>
    <row r="373" spans="6:16" x14ac:dyDescent="0.2">
      <c r="F373" s="10">
        <v>3.72</v>
      </c>
      <c r="G373" s="11">
        <f t="shared" si="62"/>
        <v>23.805897786981898</v>
      </c>
      <c r="H373" s="11">
        <f t="shared" si="54"/>
        <v>8.5205895496694808</v>
      </c>
      <c r="I373" s="11">
        <f t="shared" si="55"/>
        <v>0.23370283592510424</v>
      </c>
      <c r="J373" s="11">
        <f t="shared" si="56"/>
        <v>22.779196160271777</v>
      </c>
      <c r="K373" s="12">
        <f t="shared" si="57"/>
        <v>36.801366315778033</v>
      </c>
      <c r="L373" s="11">
        <f t="shared" si="58"/>
        <v>0.61335610526296724</v>
      </c>
      <c r="M373" s="12">
        <f t="shared" si="59"/>
        <v>313.56933724377677</v>
      </c>
      <c r="N373" s="11">
        <f t="shared" si="60"/>
        <v>5.2261556207296129</v>
      </c>
      <c r="O373" s="11">
        <f t="shared" si="61"/>
        <v>588.6</v>
      </c>
      <c r="P373" s="18">
        <f t="shared" si="63"/>
        <v>6.2401706869453309E-2</v>
      </c>
    </row>
    <row r="374" spans="6:16" x14ac:dyDescent="0.2">
      <c r="F374" s="10">
        <v>3.73</v>
      </c>
      <c r="G374" s="11">
        <f t="shared" si="62"/>
        <v>23.891126940414225</v>
      </c>
      <c r="H374" s="11">
        <f t="shared" si="54"/>
        <v>8.5229153432325901</v>
      </c>
      <c r="I374" s="11">
        <f t="shared" si="55"/>
        <v>0.23145948308168487</v>
      </c>
      <c r="J374" s="11">
        <f t="shared" si="56"/>
        <v>22.791633548132275</v>
      </c>
      <c r="K374" s="12">
        <f t="shared" si="57"/>
        <v>36.679202533033369</v>
      </c>
      <c r="L374" s="11">
        <f t="shared" si="58"/>
        <v>0.6113200422172228</v>
      </c>
      <c r="M374" s="12">
        <f t="shared" si="59"/>
        <v>312.61373804632581</v>
      </c>
      <c r="N374" s="11">
        <f t="shared" si="60"/>
        <v>5.2102289674387627</v>
      </c>
      <c r="O374" s="11">
        <f t="shared" si="61"/>
        <v>588.6</v>
      </c>
      <c r="P374" s="18">
        <f t="shared" si="63"/>
        <v>6.219536423197225E-2</v>
      </c>
    </row>
    <row r="375" spans="6:16" x14ac:dyDescent="0.2">
      <c r="F375" s="10">
        <v>3.74</v>
      </c>
      <c r="G375" s="11">
        <f t="shared" si="62"/>
        <v>23.976379128525345</v>
      </c>
      <c r="H375" s="11">
        <f t="shared" si="54"/>
        <v>8.525218811111964</v>
      </c>
      <c r="I375" s="11">
        <f t="shared" si="55"/>
        <v>0.22923766455966177</v>
      </c>
      <c r="J375" s="11">
        <f t="shared" si="56"/>
        <v>22.80395489316011</v>
      </c>
      <c r="K375" s="12">
        <f t="shared" si="57"/>
        <v>36.558214766739816</v>
      </c>
      <c r="L375" s="11">
        <f t="shared" si="58"/>
        <v>0.6093035794456636</v>
      </c>
      <c r="M375" s="12">
        <f t="shared" si="59"/>
        <v>311.66678023008149</v>
      </c>
      <c r="N375" s="11">
        <f t="shared" si="60"/>
        <v>5.1944463371680243</v>
      </c>
      <c r="O375" s="11">
        <f t="shared" si="61"/>
        <v>588.6</v>
      </c>
      <c r="P375" s="18">
        <f t="shared" si="63"/>
        <v>6.1991000102596124E-2</v>
      </c>
    </row>
    <row r="376" spans="6:16" x14ac:dyDescent="0.2">
      <c r="F376" s="10">
        <v>3.75</v>
      </c>
      <c r="G376" s="11">
        <f t="shared" si="62"/>
        <v>24.0616541302015</v>
      </c>
      <c r="H376" s="11">
        <f t="shared" si="54"/>
        <v>8.5275001676155959</v>
      </c>
      <c r="I376" s="11">
        <f t="shared" si="55"/>
        <v>0.22703717364746095</v>
      </c>
      <c r="J376" s="11">
        <f t="shared" si="56"/>
        <v>22.816161245345491</v>
      </c>
      <c r="K376" s="12">
        <f t="shared" si="57"/>
        <v>36.438391664193148</v>
      </c>
      <c r="L376" s="11">
        <f t="shared" si="58"/>
        <v>0.60730652773655247</v>
      </c>
      <c r="M376" s="12">
        <f t="shared" si="59"/>
        <v>310.72839102404981</v>
      </c>
      <c r="N376" s="11">
        <f t="shared" si="60"/>
        <v>5.1788065170674971</v>
      </c>
      <c r="O376" s="11">
        <f t="shared" si="61"/>
        <v>588.6</v>
      </c>
      <c r="P376" s="18">
        <f t="shared" si="63"/>
        <v>6.1788595557089501E-2</v>
      </c>
    </row>
    <row r="377" spans="6:16" x14ac:dyDescent="0.2">
      <c r="F377" s="10">
        <v>3.76</v>
      </c>
      <c r="G377" s="11">
        <f t="shared" si="62"/>
        <v>24.146951726451444</v>
      </c>
      <c r="H377" s="11">
        <f t="shared" si="54"/>
        <v>8.529759624994302</v>
      </c>
      <c r="I377" s="11">
        <f t="shared" si="55"/>
        <v>0.22485780561776722</v>
      </c>
      <c r="J377" s="11">
        <f t="shared" si="56"/>
        <v>22.828253645820929</v>
      </c>
      <c r="K377" s="12">
        <f t="shared" si="57"/>
        <v>36.319721982886961</v>
      </c>
      <c r="L377" s="11">
        <f t="shared" si="58"/>
        <v>0.60532869971478265</v>
      </c>
      <c r="M377" s="12">
        <f t="shared" si="59"/>
        <v>309.79849816064717</v>
      </c>
      <c r="N377" s="11">
        <f t="shared" si="60"/>
        <v>5.1633083026774527</v>
      </c>
      <c r="O377" s="11">
        <f t="shared" si="61"/>
        <v>588.6</v>
      </c>
      <c r="P377" s="18">
        <f t="shared" si="63"/>
        <v>6.1588131850849548E-2</v>
      </c>
    </row>
    <row r="378" spans="6:16" x14ac:dyDescent="0.2">
      <c r="F378" s="10">
        <v>3.77</v>
      </c>
      <c r="G378" s="11">
        <f t="shared" si="62"/>
        <v>24.232271700386057</v>
      </c>
      <c r="H378" s="11">
        <f t="shared" si="54"/>
        <v>8.5319973934614683</v>
      </c>
      <c r="I378" s="11">
        <f t="shared" si="55"/>
        <v>0.22269935770847715</v>
      </c>
      <c r="J378" s="11">
        <f t="shared" si="56"/>
        <v>22.840233126922993</v>
      </c>
      <c r="K378" s="12">
        <f t="shared" si="57"/>
        <v>36.20219458943162</v>
      </c>
      <c r="L378" s="11">
        <f t="shared" si="58"/>
        <v>0.6033699098238603</v>
      </c>
      <c r="M378" s="12">
        <f t="shared" si="59"/>
        <v>308.87702987461546</v>
      </c>
      <c r="N378" s="11">
        <f t="shared" si="60"/>
        <v>5.1479504979102568</v>
      </c>
      <c r="O378" s="11">
        <f t="shared" si="61"/>
        <v>588.6</v>
      </c>
      <c r="P378" s="18">
        <f t="shared" si="63"/>
        <v>6.1389590417241201E-2</v>
      </c>
    </row>
    <row r="379" spans="6:16" x14ac:dyDescent="0.2">
      <c r="F379" s="10">
        <v>3.78</v>
      </c>
      <c r="G379" s="11">
        <f t="shared" si="62"/>
        <v>24.317613837198184</v>
      </c>
      <c r="H379" s="11">
        <f t="shared" si="54"/>
        <v>8.5342136812126075</v>
      </c>
      <c r="I379" s="11">
        <f t="shared" si="55"/>
        <v>0.22056162910383548</v>
      </c>
      <c r="J379" s="11">
        <f t="shared" si="56"/>
        <v>22.852100712253769</v>
      </c>
      <c r="K379" s="12">
        <f t="shared" si="57"/>
        <v>36.085798458483893</v>
      </c>
      <c r="L379" s="11">
        <f t="shared" si="58"/>
        <v>0.60142997430806489</v>
      </c>
      <c r="M379" s="12">
        <f t="shared" si="59"/>
        <v>307.96391490187403</v>
      </c>
      <c r="N379" s="11">
        <f t="shared" si="60"/>
        <v>5.1327319150312345</v>
      </c>
      <c r="O379" s="11">
        <f t="shared" si="61"/>
        <v>588.6</v>
      </c>
      <c r="P379" s="18">
        <f t="shared" si="63"/>
        <v>6.1192952865946545E-2</v>
      </c>
    </row>
    <row r="380" spans="6:16" x14ac:dyDescent="0.2">
      <c r="F380" s="10">
        <v>3.79</v>
      </c>
      <c r="G380" s="11">
        <f t="shared" si="62"/>
        <v>24.402977924142633</v>
      </c>
      <c r="H380" s="11">
        <f t="shared" si="54"/>
        <v>8.5364086944447219</v>
      </c>
      <c r="I380" s="11">
        <f t="shared" si="55"/>
        <v>0.21844442091575036</v>
      </c>
      <c r="J380" s="11">
        <f t="shared" si="56"/>
        <v>22.863857416742281</v>
      </c>
      <c r="K380" s="12">
        <f t="shared" si="57"/>
        <v>35.970522671687306</v>
      </c>
      <c r="L380" s="11">
        <f t="shared" si="58"/>
        <v>0.59950871119478844</v>
      </c>
      <c r="M380" s="12">
        <f t="shared" si="59"/>
        <v>307.05908247831252</v>
      </c>
      <c r="N380" s="11">
        <f t="shared" si="60"/>
        <v>5.1176513746385419</v>
      </c>
      <c r="O380" s="11">
        <f t="shared" si="61"/>
        <v>588.6</v>
      </c>
      <c r="P380" s="18">
        <f t="shared" si="63"/>
        <v>6.0998200981328188E-2</v>
      </c>
    </row>
    <row r="381" spans="6:16" x14ac:dyDescent="0.2">
      <c r="F381" s="10">
        <v>3.8</v>
      </c>
      <c r="G381" s="11">
        <f t="shared" si="62"/>
        <v>24.488363750516388</v>
      </c>
      <c r="H381" s="11">
        <f t="shared" si="54"/>
        <v>8.5385826373755034</v>
      </c>
      <c r="I381" s="11">
        <f t="shared" si="55"/>
        <v>0.21634753616529104</v>
      </c>
      <c r="J381" s="11">
        <f t="shared" si="56"/>
        <v>22.875504246705773</v>
      </c>
      <c r="K381" s="12">
        <f t="shared" si="57"/>
        <v>35.856356416623235</v>
      </c>
      <c r="L381" s="11">
        <f t="shared" si="58"/>
        <v>0.59760594027705394</v>
      </c>
      <c r="M381" s="12">
        <f t="shared" si="59"/>
        <v>306.16246233852689</v>
      </c>
      <c r="N381" s="11">
        <f t="shared" si="60"/>
        <v>5.1027077056421151</v>
      </c>
      <c r="O381" s="11">
        <f t="shared" si="61"/>
        <v>588.6</v>
      </c>
      <c r="P381" s="18">
        <f t="shared" si="63"/>
        <v>6.0805316720807127E-2</v>
      </c>
    </row>
    <row r="382" spans="6:16" x14ac:dyDescent="0.2">
      <c r="F382" s="10">
        <v>3.81</v>
      </c>
      <c r="G382" s="11">
        <f t="shared" si="62"/>
        <v>24.573771107639011</v>
      </c>
      <c r="H382" s="11">
        <f t="shared" si="54"/>
        <v>8.5407357122623182</v>
      </c>
      <c r="I382" s="11">
        <f t="shared" si="55"/>
        <v>0.2142707797643599</v>
      </c>
      <c r="J382" s="11">
        <f t="shared" si="56"/>
        <v>22.887042199910702</v>
      </c>
      <c r="K382" s="12">
        <f t="shared" si="57"/>
        <v>35.743288985772296</v>
      </c>
      <c r="L382" s="11">
        <f t="shared" si="58"/>
        <v>0.59572148309620487</v>
      </c>
      <c r="M382" s="12">
        <f t="shared" si="59"/>
        <v>305.27398471449783</v>
      </c>
      <c r="N382" s="11">
        <f t="shared" si="60"/>
        <v>5.0878997452416295</v>
      </c>
      <c r="O382" s="11">
        <f t="shared" si="61"/>
        <v>588.6</v>
      </c>
      <c r="P382" s="18">
        <f t="shared" si="63"/>
        <v>6.0614282213254093E-2</v>
      </c>
    </row>
    <row r="383" spans="6:16" x14ac:dyDescent="0.2">
      <c r="F383" s="10">
        <v>3.82</v>
      </c>
      <c r="G383" s="11">
        <f t="shared" si="62"/>
        <v>24.65919978883322</v>
      </c>
      <c r="H383" s="11">
        <f t="shared" si="54"/>
        <v>8.5428681194210316</v>
      </c>
      <c r="I383" s="11">
        <f t="shared" si="55"/>
        <v>0.2122139584975434</v>
      </c>
      <c r="J383" s="11">
        <f t="shared" si="56"/>
        <v>22.898472265633657</v>
      </c>
      <c r="K383" s="12">
        <f t="shared" si="57"/>
        <v>35.631309775486258</v>
      </c>
      <c r="L383" s="11">
        <f t="shared" si="58"/>
        <v>0.59385516292477092</v>
      </c>
      <c r="M383" s="12">
        <f t="shared" si="59"/>
        <v>304.39358033421649</v>
      </c>
      <c r="N383" s="11">
        <f t="shared" si="60"/>
        <v>5.0732263389036083</v>
      </c>
      <c r="O383" s="11">
        <f t="shared" si="61"/>
        <v>588.6</v>
      </c>
      <c r="P383" s="18">
        <f t="shared" si="63"/>
        <v>6.0425079757395243E-2</v>
      </c>
    </row>
    <row r="384" spans="6:16" x14ac:dyDescent="0.2">
      <c r="F384" s="10">
        <v>3.83</v>
      </c>
      <c r="G384" s="11">
        <f t="shared" si="62"/>
        <v>24.744649589405668</v>
      </c>
      <c r="H384" s="11">
        <f t="shared" si="54"/>
        <v>8.5449800572446435</v>
      </c>
      <c r="I384" s="11">
        <f t="shared" si="55"/>
        <v>0.2101768810041349</v>
      </c>
      <c r="J384" s="11">
        <f t="shared" si="56"/>
        <v>22.909795424722081</v>
      </c>
      <c r="K384" s="12">
        <f t="shared" si="57"/>
        <v>35.520408284970173</v>
      </c>
      <c r="L384" s="11">
        <f t="shared" si="58"/>
        <v>0.59200680474950285</v>
      </c>
      <c r="M384" s="12">
        <f t="shared" si="59"/>
        <v>303.52118042025756</v>
      </c>
      <c r="N384" s="11">
        <f t="shared" si="60"/>
        <v>5.0586863403376254</v>
      </c>
      <c r="O384" s="11">
        <f t="shared" si="61"/>
        <v>588.6</v>
      </c>
      <c r="P384" s="18">
        <f t="shared" si="63"/>
        <v>6.0237691820231413E-2</v>
      </c>
    </row>
    <row r="385" spans="6:16" x14ac:dyDescent="0.2">
      <c r="F385" s="10">
        <v>3.84</v>
      </c>
      <c r="G385" s="11">
        <f t="shared" si="62"/>
        <v>24.830120306627887</v>
      </c>
      <c r="H385" s="11">
        <f t="shared" si="54"/>
        <v>8.5470717222217445</v>
      </c>
      <c r="I385" s="11">
        <f t="shared" si="55"/>
        <v>0.20815935776033156</v>
      </c>
      <c r="J385" s="11">
        <f t="shared" si="56"/>
        <v>22.921012649654774</v>
      </c>
      <c r="K385" s="12">
        <f t="shared" si="57"/>
        <v>35.41057411527467</v>
      </c>
      <c r="L385" s="11">
        <f t="shared" si="58"/>
        <v>0.59017623525457785</v>
      </c>
      <c r="M385" s="12">
        <f t="shared" si="59"/>
        <v>302.6567166883014</v>
      </c>
      <c r="N385" s="11">
        <f t="shared" si="60"/>
        <v>5.0442786114716904</v>
      </c>
      <c r="O385" s="11">
        <f t="shared" si="61"/>
        <v>588.6</v>
      </c>
      <c r="P385" s="18">
        <f t="shared" si="63"/>
        <v>6.0052101035471157E-2</v>
      </c>
    </row>
    <row r="386" spans="6:16" x14ac:dyDescent="0.2">
      <c r="F386" s="10">
        <v>3.85</v>
      </c>
      <c r="G386" s="11">
        <f t="shared" si="62"/>
        <v>24.915611739717434</v>
      </c>
      <c r="H386" s="11">
        <f t="shared" ref="H386:H449" si="64">$A$3*(1-EXP(-F386/$A$5))</f>
        <v>8.5491433089547986</v>
      </c>
      <c r="I386" s="11">
        <f t="shared" si="55"/>
        <v>0.20616120106160127</v>
      </c>
      <c r="J386" s="11">
        <f t="shared" si="56"/>
        <v>22.932124904602244</v>
      </c>
      <c r="K386" s="12">
        <f t="shared" si="57"/>
        <v>35.301796968298319</v>
      </c>
      <c r="L386" s="11">
        <f t="shared" si="58"/>
        <v>0.58836328280497197</v>
      </c>
      <c r="M386" s="12">
        <f t="shared" si="59"/>
        <v>301.80012134560837</v>
      </c>
      <c r="N386" s="11">
        <f t="shared" si="60"/>
        <v>5.0300020224268058</v>
      </c>
      <c r="O386" s="11">
        <f t="shared" si="61"/>
        <v>588.6</v>
      </c>
      <c r="P386" s="18">
        <f t="shared" si="63"/>
        <v>5.9868290201977419E-2</v>
      </c>
    </row>
    <row r="387" spans="6:16" x14ac:dyDescent="0.2">
      <c r="F387" s="10">
        <v>3.86</v>
      </c>
      <c r="G387" s="11">
        <f t="shared" si="62"/>
        <v>25.001123689819217</v>
      </c>
      <c r="H387" s="11">
        <f t="shared" si="64"/>
        <v>8.5511950101782528</v>
      </c>
      <c r="I387" s="11">
        <f t="shared" ref="I387:I450" si="65">($A$3/$A$5)*EXP(-F387/$A$5)</f>
        <v>0.20418222500521943</v>
      </c>
      <c r="J387" s="11">
        <f t="shared" ref="J387:J450" si="66">(0.5*(1.293*($A$13/760*273/(273+$A$11)))*((0.2025*$A$7^0.725*$A$9^0.425)*0.266)*0.9)*H387^2</f>
        <v>22.943133145486865</v>
      </c>
      <c r="K387" s="12">
        <f t="shared" ref="K387:K450" si="67">J387+$A$9*I387</f>
        <v>35.194066645800035</v>
      </c>
      <c r="L387" s="11">
        <f t="shared" ref="L387:L450" si="68">K387/$A$9</f>
        <v>0.58656777743000055</v>
      </c>
      <c r="M387" s="12">
        <f t="shared" ref="M387:M450" si="69">K387*H387</f>
        <v>300.95132708944612</v>
      </c>
      <c r="N387" s="11">
        <f t="shared" ref="N387:N450" si="70">L387*H387</f>
        <v>5.0158554514907685</v>
      </c>
      <c r="O387" s="11">
        <f t="shared" ref="O387:O450" si="71">$A$9*9.81</f>
        <v>588.6</v>
      </c>
      <c r="P387" s="18">
        <f t="shared" si="63"/>
        <v>5.9686242282227901E-2</v>
      </c>
    </row>
    <row r="388" spans="6:16" x14ac:dyDescent="0.2">
      <c r="F388" s="10">
        <v>3.87</v>
      </c>
      <c r="G388" s="11">
        <f t="shared" ref="G388:G451" si="72">G387+H388*0.01</f>
        <v>25.086655959986981</v>
      </c>
      <c r="H388" s="11">
        <f t="shared" si="64"/>
        <v>8.5532270167764537</v>
      </c>
      <c r="I388" s="11">
        <f t="shared" si="65"/>
        <v>0.20222224547297291</v>
      </c>
      <c r="J388" s="11">
        <f t="shared" si="66"/>
        <v>22.954038320042713</v>
      </c>
      <c r="K388" s="12">
        <f t="shared" si="67"/>
        <v>35.087373048421085</v>
      </c>
      <c r="L388" s="11">
        <f t="shared" si="68"/>
        <v>0.58478955080701811</v>
      </c>
      <c r="M388" s="12">
        <f t="shared" si="69"/>
        <v>300.11026710546923</v>
      </c>
      <c r="N388" s="11">
        <f t="shared" si="70"/>
        <v>5.001837785091154</v>
      </c>
      <c r="O388" s="11">
        <f t="shared" si="71"/>
        <v>588.6</v>
      </c>
      <c r="P388" s="18">
        <f t="shared" si="63"/>
        <v>5.9505940400788465E-2</v>
      </c>
    </row>
    <row r="389" spans="6:16" x14ac:dyDescent="0.2">
      <c r="F389" s="10">
        <v>3.88</v>
      </c>
      <c r="G389" s="11">
        <f t="shared" si="72"/>
        <v>25.172208355164994</v>
      </c>
      <c r="H389" s="11">
        <f t="shared" si="64"/>
        <v>8.5552395178014287</v>
      </c>
      <c r="I389" s="11">
        <f t="shared" si="65"/>
        <v>0.20028108011403029</v>
      </c>
      <c r="J389" s="11">
        <f t="shared" si="66"/>
        <v>22.964841367875451</v>
      </c>
      <c r="K389" s="12">
        <f t="shared" si="67"/>
        <v>34.981706174717267</v>
      </c>
      <c r="L389" s="11">
        <f t="shared" si="68"/>
        <v>0.58302843624528777</v>
      </c>
      <c r="M389" s="12">
        <f t="shared" si="69"/>
        <v>299.2768750660594</v>
      </c>
      <c r="N389" s="11">
        <f t="shared" si="70"/>
        <v>4.9879479177676567</v>
      </c>
      <c r="O389" s="11">
        <f t="shared" si="71"/>
        <v>588.6</v>
      </c>
      <c r="P389" s="18">
        <f t="shared" si="63"/>
        <v>5.9327367842800544E-2</v>
      </c>
    </row>
    <row r="390" spans="6:16" x14ac:dyDescent="0.2">
      <c r="F390" s="10">
        <v>3.89</v>
      </c>
      <c r="G390" s="11">
        <f t="shared" si="72"/>
        <v>25.257780682169898</v>
      </c>
      <c r="H390" s="11">
        <f t="shared" si="64"/>
        <v>8.5572327004904523</v>
      </c>
      <c r="I390" s="11">
        <f t="shared" si="65"/>
        <v>0.19835854832797639</v>
      </c>
      <c r="J390" s="11">
        <f t="shared" si="66"/>
        <v>22.975543220521683</v>
      </c>
      <c r="K390" s="12">
        <f t="shared" si="67"/>
        <v>34.877056120200265</v>
      </c>
      <c r="L390" s="11">
        <f t="shared" si="68"/>
        <v>0.58128426867000438</v>
      </c>
      <c r="M390" s="12">
        <f t="shared" si="69"/>
        <v>298.45108512861839</v>
      </c>
      <c r="N390" s="11">
        <f t="shared" si="70"/>
        <v>4.9741847521436391</v>
      </c>
      <c r="O390" s="11">
        <f t="shared" si="71"/>
        <v>588.6</v>
      </c>
      <c r="P390" s="18">
        <f t="shared" si="63"/>
        <v>5.9150508052481107E-2</v>
      </c>
    </row>
    <row r="391" spans="6:16" x14ac:dyDescent="0.2">
      <c r="F391" s="10">
        <v>3.9</v>
      </c>
      <c r="G391" s="11">
        <f t="shared" si="72"/>
        <v>25.343372749672731</v>
      </c>
      <c r="H391" s="11">
        <f t="shared" si="64"/>
        <v>8.5592067502834848</v>
      </c>
      <c r="I391" s="11">
        <f t="shared" si="65"/>
        <v>0.19645447124801013</v>
      </c>
      <c r="J391" s="11">
        <f t="shared" si="66"/>
        <v>22.98614480150836</v>
      </c>
      <c r="K391" s="12">
        <f t="shared" si="67"/>
        <v>34.77341307638897</v>
      </c>
      <c r="L391" s="11">
        <f t="shared" si="68"/>
        <v>0.5795568846064828</v>
      </c>
      <c r="M391" s="12">
        <f t="shared" si="69"/>
        <v>297.63283193382449</v>
      </c>
      <c r="N391" s="11">
        <f t="shared" si="70"/>
        <v>4.960547198897074</v>
      </c>
      <c r="O391" s="11">
        <f t="shared" si="71"/>
        <v>588.6</v>
      </c>
      <c r="P391" s="18">
        <f t="shared" si="63"/>
        <v>5.8975344631636464E-2</v>
      </c>
    </row>
    <row r="392" spans="6:16" x14ac:dyDescent="0.2">
      <c r="F392" s="10">
        <v>3.91</v>
      </c>
      <c r="G392" s="11">
        <f t="shared" si="72"/>
        <v>25.428984368181137</v>
      </c>
      <c r="H392" s="11">
        <f t="shared" si="64"/>
        <v>8.5611618508404117</v>
      </c>
      <c r="I392" s="11">
        <f t="shared" si="65"/>
        <v>0.19456867172430239</v>
      </c>
      <c r="J392" s="11">
        <f t="shared" si="66"/>
        <v>22.9966470264118</v>
      </c>
      <c r="K392" s="12">
        <f t="shared" si="67"/>
        <v>34.670767329869946</v>
      </c>
      <c r="L392" s="11">
        <f t="shared" si="68"/>
        <v>0.57784612216449915</v>
      </c>
      <c r="M392" s="12">
        <f t="shared" si="69"/>
        <v>296.82205060384666</v>
      </c>
      <c r="N392" s="11">
        <f t="shared" si="70"/>
        <v>4.9470341767307779</v>
      </c>
      <c r="O392" s="11">
        <f t="shared" si="71"/>
        <v>588.6</v>
      </c>
      <c r="P392" s="18">
        <f t="shared" si="63"/>
        <v>5.8801861338188578E-2</v>
      </c>
    </row>
    <row r="393" spans="6:16" x14ac:dyDescent="0.2">
      <c r="F393" s="10">
        <v>3.92</v>
      </c>
      <c r="G393" s="11">
        <f t="shared" si="72"/>
        <v>25.514615350021717</v>
      </c>
      <c r="H393" s="11">
        <f t="shared" si="64"/>
        <v>8.5630981840581395</v>
      </c>
      <c r="I393" s="11">
        <f t="shared" si="65"/>
        <v>0.1927009743075157</v>
      </c>
      <c r="J393" s="11">
        <f t="shared" si="66"/>
        <v>23.007050802916563</v>
      </c>
      <c r="K393" s="12">
        <f t="shared" si="67"/>
        <v>34.569109261367501</v>
      </c>
      <c r="L393" s="11">
        <f t="shared" si="68"/>
        <v>0.57615182102279172</v>
      </c>
      <c r="M393" s="12">
        <f t="shared" si="69"/>
        <v>296.01867674052346</v>
      </c>
      <c r="N393" s="11">
        <f t="shared" si="70"/>
        <v>4.9336446123420581</v>
      </c>
      <c r="O393" s="11">
        <f t="shared" si="71"/>
        <v>588.6</v>
      </c>
      <c r="P393" s="18">
        <f t="shared" si="63"/>
        <v>5.8630042084714937E-2</v>
      </c>
    </row>
    <row r="394" spans="6:16" x14ac:dyDescent="0.2">
      <c r="F394" s="10">
        <v>3.93</v>
      </c>
      <c r="G394" s="11">
        <f t="shared" si="72"/>
        <v>25.600265509322593</v>
      </c>
      <c r="H394" s="11">
        <f t="shared" si="64"/>
        <v>8.5650159300875153</v>
      </c>
      <c r="I394" s="11">
        <f t="shared" si="65"/>
        <v>0.19085120523247964</v>
      </c>
      <c r="J394" s="11">
        <f t="shared" si="66"/>
        <v>23.017357030874056</v>
      </c>
      <c r="K394" s="12">
        <f t="shared" si="67"/>
        <v>34.468429344822837</v>
      </c>
      <c r="L394" s="11">
        <f t="shared" si="68"/>
        <v>0.57447382241371392</v>
      </c>
      <c r="M394" s="12">
        <f t="shared" si="69"/>
        <v>295.22264642350359</v>
      </c>
      <c r="N394" s="11">
        <f t="shared" si="70"/>
        <v>4.920377440391726</v>
      </c>
      <c r="O394" s="11">
        <f t="shared" si="71"/>
        <v>588.6</v>
      </c>
      <c r="P394" s="18">
        <f t="shared" si="63"/>
        <v>5.8459870937000842E-2</v>
      </c>
    </row>
    <row r="395" spans="6:16" x14ac:dyDescent="0.2">
      <c r="F395" s="10">
        <v>3.94</v>
      </c>
      <c r="G395" s="11">
        <f t="shared" si="72"/>
        <v>25.685934661996093</v>
      </c>
      <c r="H395" s="11">
        <f t="shared" si="64"/>
        <v>8.5669152673500868</v>
      </c>
      <c r="I395" s="11">
        <f t="shared" si="65"/>
        <v>0.18901919240202547</v>
      </c>
      <c r="J395" s="11">
        <f t="shared" si="66"/>
        <v>23.027566602360899</v>
      </c>
      <c r="K395" s="12">
        <f t="shared" si="67"/>
        <v>34.368718146482429</v>
      </c>
      <c r="L395" s="11">
        <f t="shared" si="68"/>
        <v>0.57281196910804044</v>
      </c>
      <c r="M395" s="12">
        <f t="shared" si="69"/>
        <v>294.43389620835228</v>
      </c>
      <c r="N395" s="11">
        <f t="shared" si="70"/>
        <v>4.9072316034725381</v>
      </c>
      <c r="O395" s="11">
        <f t="shared" si="71"/>
        <v>588.6</v>
      </c>
      <c r="P395" s="18">
        <f t="shared" si="63"/>
        <v>5.8291332112604767E-2</v>
      </c>
    </row>
    <row r="396" spans="6:16" x14ac:dyDescent="0.2">
      <c r="F396" s="10">
        <v>3.95</v>
      </c>
      <c r="G396" s="11">
        <f t="shared" si="72"/>
        <v>25.771622625721641</v>
      </c>
      <c r="H396" s="11">
        <f t="shared" si="64"/>
        <v>8.5687963725547043</v>
      </c>
      <c r="I396" s="11">
        <f t="shared" si="65"/>
        <v>0.18720476537097383</v>
      </c>
      <c r="J396" s="11">
        <f t="shared" si="66"/>
        <v>23.037680401737092</v>
      </c>
      <c r="K396" s="12">
        <f t="shared" si="67"/>
        <v>34.269966323995519</v>
      </c>
      <c r="L396" s="11">
        <f t="shared" si="68"/>
        <v>0.57116610539992529</v>
      </c>
      <c r="M396" s="12">
        <f t="shared" si="69"/>
        <v>293.65236312462469</v>
      </c>
      <c r="N396" s="11">
        <f t="shared" si="70"/>
        <v>4.8942060520770774</v>
      </c>
      <c r="O396" s="11">
        <f t="shared" si="71"/>
        <v>588.6</v>
      </c>
      <c r="P396" s="18">
        <f t="shared" si="63"/>
        <v>5.8124409979436444E-2</v>
      </c>
    </row>
    <row r="397" spans="6:16" x14ac:dyDescent="0.2">
      <c r="F397" s="10">
        <v>3.96</v>
      </c>
      <c r="G397" s="11">
        <f t="shared" si="72"/>
        <v>25.857329219928779</v>
      </c>
      <c r="H397" s="11">
        <f t="shared" si="64"/>
        <v>8.5706594207139606</v>
      </c>
      <c r="I397" s="11">
        <f t="shared" si="65"/>
        <v>0.1854077553302774</v>
      </c>
      <c r="J397" s="11">
        <f t="shared" si="66"/>
        <v>23.047699305703901</v>
      </c>
      <c r="K397" s="12">
        <f t="shared" si="67"/>
        <v>34.172164625520544</v>
      </c>
      <c r="L397" s="11">
        <f t="shared" si="68"/>
        <v>0.56953607709200904</v>
      </c>
      <c r="M397" s="12">
        <f t="shared" si="69"/>
        <v>292.87798467390598</v>
      </c>
      <c r="N397" s="11">
        <f t="shared" si="70"/>
        <v>4.8812997445650996</v>
      </c>
      <c r="O397" s="11">
        <f t="shared" si="71"/>
        <v>588.6</v>
      </c>
      <c r="P397" s="18">
        <f t="shared" si="63"/>
        <v>5.7959089054347504E-2</v>
      </c>
    </row>
    <row r="398" spans="6:16" x14ac:dyDescent="0.2">
      <c r="F398" s="10">
        <v>3.97</v>
      </c>
      <c r="G398" s="11">
        <f t="shared" si="72"/>
        <v>25.943054265780383</v>
      </c>
      <c r="H398" s="11">
        <f t="shared" si="64"/>
        <v>8.5725045851604715</v>
      </c>
      <c r="I398" s="11">
        <f t="shared" si="65"/>
        <v>0.18362799509131519</v>
      </c>
      <c r="J398" s="11">
        <f t="shared" si="66"/>
        <v>23.057624183361522</v>
      </c>
      <c r="K398" s="12">
        <f t="shared" si="67"/>
        <v>34.075303888840438</v>
      </c>
      <c r="L398" s="11">
        <f t="shared" si="68"/>
        <v>0.56792173148067393</v>
      </c>
      <c r="M398" s="12">
        <f t="shared" si="69"/>
        <v>292.11069882782112</v>
      </c>
      <c r="N398" s="11">
        <f t="shared" si="70"/>
        <v>4.8685116471303518</v>
      </c>
      <c r="O398" s="11">
        <f t="shared" si="71"/>
        <v>588.6</v>
      </c>
      <c r="P398" s="18">
        <f t="shared" si="63"/>
        <v>5.7795354001734661E-2</v>
      </c>
    </row>
    <row r="399" spans="6:16" x14ac:dyDescent="0.2">
      <c r="F399" s="10">
        <v>3.98</v>
      </c>
      <c r="G399" s="11">
        <f t="shared" si="72"/>
        <v>26.028797586156013</v>
      </c>
      <c r="H399" s="11">
        <f t="shared" si="64"/>
        <v>8.5743320375630034</v>
      </c>
      <c r="I399" s="11">
        <f t="shared" si="65"/>
        <v>0.18186531907033812</v>
      </c>
      <c r="J399" s="11">
        <f t="shared" si="66"/>
        <v>23.067455896266438</v>
      </c>
      <c r="K399" s="12">
        <f t="shared" si="67"/>
        <v>33.979375040486723</v>
      </c>
      <c r="L399" s="11">
        <f t="shared" si="68"/>
        <v>0.56632291734144535</v>
      </c>
      <c r="M399" s="12">
        <f t="shared" si="69"/>
        <v>291.35044402601397</v>
      </c>
      <c r="N399" s="11">
        <f t="shared" si="70"/>
        <v>4.8558407337668994</v>
      </c>
      <c r="O399" s="11">
        <f t="shared" si="71"/>
        <v>588.6</v>
      </c>
      <c r="P399" s="18">
        <f t="shared" si="63"/>
        <v>5.7633189632155302E-2</v>
      </c>
    </row>
    <row r="400" spans="6:16" x14ac:dyDescent="0.2">
      <c r="F400" s="10">
        <v>3.99</v>
      </c>
      <c r="G400" s="11">
        <f t="shared" si="72"/>
        <v>26.114559005635439</v>
      </c>
      <c r="H400" s="11">
        <f t="shared" si="64"/>
        <v>8.5761419479424497</v>
      </c>
      <c r="I400" s="11">
        <f t="shared" si="65"/>
        <v>0.18011956327306325</v>
      </c>
      <c r="J400" s="11">
        <f t="shared" si="66"/>
        <v>23.077195298488647</v>
      </c>
      <c r="K400" s="12">
        <f t="shared" si="67"/>
        <v>33.88436909487244</v>
      </c>
      <c r="L400" s="11">
        <f t="shared" si="68"/>
        <v>0.56473948491454062</v>
      </c>
      <c r="M400" s="12">
        <f t="shared" si="69"/>
        <v>290.59715917410028</v>
      </c>
      <c r="N400" s="11">
        <f t="shared" si="70"/>
        <v>4.8432859862350037</v>
      </c>
      <c r="O400" s="11">
        <f t="shared" si="71"/>
        <v>588.6</v>
      </c>
      <c r="P400" s="18">
        <f t="shared" si="63"/>
        <v>5.7472580900955694E-2</v>
      </c>
    </row>
    <row r="401" spans="6:16" x14ac:dyDescent="0.2">
      <c r="F401" s="10">
        <v>4</v>
      </c>
      <c r="G401" s="11">
        <f t="shared" si="72"/>
        <v>26.200338350482316</v>
      </c>
      <c r="H401" s="11">
        <f t="shared" si="64"/>
        <v>8.5779344846876384</v>
      </c>
      <c r="I401" s="11">
        <f t="shared" si="65"/>
        <v>0.17839056527941635</v>
      </c>
      <c r="J401" s="11">
        <f t="shared" si="66"/>
        <v>23.086843236668468</v>
      </c>
      <c r="K401" s="12">
        <f t="shared" si="67"/>
        <v>33.790277153433451</v>
      </c>
      <c r="L401" s="11">
        <f t="shared" si="68"/>
        <v>0.56317128589055754</v>
      </c>
      <c r="M401" s="12">
        <f t="shared" si="69"/>
        <v>289.85078364158966</v>
      </c>
      <c r="N401" s="11">
        <f t="shared" si="70"/>
        <v>4.8308463940264943</v>
      </c>
      <c r="O401" s="11">
        <f t="shared" si="71"/>
        <v>588.6</v>
      </c>
      <c r="P401" s="18">
        <f t="shared" si="63"/>
        <v>5.7313512906911036E-2</v>
      </c>
    </row>
    <row r="402" spans="6:16" x14ac:dyDescent="0.2">
      <c r="F402" s="10">
        <v>4.01</v>
      </c>
      <c r="G402" s="11">
        <f t="shared" si="72"/>
        <v>26.286135448628027</v>
      </c>
      <c r="H402" s="11">
        <f t="shared" si="64"/>
        <v>8.5797098145710073</v>
      </c>
      <c r="I402" s="11">
        <f t="shared" si="65"/>
        <v>0.17667816422842084</v>
      </c>
      <c r="J402" s="11">
        <f t="shared" si="66"/>
        <v>23.096400550073223</v>
      </c>
      <c r="K402" s="12">
        <f t="shared" si="67"/>
        <v>33.697090403778475</v>
      </c>
      <c r="L402" s="11">
        <f t="shared" si="68"/>
        <v>0.56161817339630793</v>
      </c>
      <c r="M402" s="12">
        <f t="shared" si="69"/>
        <v>289.11125725978468</v>
      </c>
      <c r="N402" s="11">
        <f t="shared" si="70"/>
        <v>4.8185209543297454</v>
      </c>
      <c r="O402" s="11">
        <f t="shared" si="71"/>
        <v>588.6</v>
      </c>
      <c r="P402" s="18">
        <f t="shared" si="63"/>
        <v>5.7155970890878004E-2</v>
      </c>
    </row>
    <row r="403" spans="6:16" x14ac:dyDescent="0.2">
      <c r="F403" s="10">
        <v>4.0199999999999996</v>
      </c>
      <c r="G403" s="11">
        <f t="shared" si="72"/>
        <v>26.371950129655669</v>
      </c>
      <c r="H403" s="11">
        <f t="shared" si="64"/>
        <v>8.5814681027641218</v>
      </c>
      <c r="I403" s="11">
        <f t="shared" si="65"/>
        <v>0.17498220080323174</v>
      </c>
      <c r="J403" s="11">
        <f t="shared" si="66"/>
        <v>23.105868070653624</v>
      </c>
      <c r="K403" s="12">
        <f t="shared" si="67"/>
        <v>33.604800118847528</v>
      </c>
      <c r="L403" s="11">
        <f t="shared" si="68"/>
        <v>0.56008000198079211</v>
      </c>
      <c r="M403" s="12">
        <f t="shared" si="69"/>
        <v>288.37852031965406</v>
      </c>
      <c r="N403" s="11">
        <f t="shared" si="70"/>
        <v>4.8063086719942332</v>
      </c>
      <c r="O403" s="11">
        <f t="shared" si="71"/>
        <v>588.6</v>
      </c>
      <c r="P403" s="18">
        <f t="shared" si="63"/>
        <v>5.6999940234459312E-2</v>
      </c>
    </row>
    <row r="404" spans="6:16" x14ac:dyDescent="0.2">
      <c r="F404" s="10">
        <v>4.03</v>
      </c>
      <c r="G404" s="11">
        <f t="shared" si="72"/>
        <v>26.4577822247842</v>
      </c>
      <c r="H404" s="11">
        <f t="shared" si="64"/>
        <v>8.583209512853033</v>
      </c>
      <c r="I404" s="11">
        <f t="shared" si="65"/>
        <v>0.17330251721631301</v>
      </c>
      <c r="J404" s="11">
        <f t="shared" si="66"/>
        <v>23.115246623099811</v>
      </c>
      <c r="K404" s="12">
        <f t="shared" si="67"/>
        <v>33.513397656078595</v>
      </c>
      <c r="L404" s="11">
        <f t="shared" si="68"/>
        <v>0.55855662760130997</v>
      </c>
      <c r="M404" s="12">
        <f t="shared" si="69"/>
        <v>287.65251356968037</v>
      </c>
      <c r="N404" s="11">
        <f t="shared" si="70"/>
        <v>4.7942085594946731</v>
      </c>
      <c r="O404" s="11">
        <f t="shared" si="71"/>
        <v>588.6</v>
      </c>
      <c r="P404" s="18">
        <f t="shared" si="63"/>
        <v>5.6845406458680116E-2</v>
      </c>
    </row>
    <row r="405" spans="6:16" x14ac:dyDescent="0.2">
      <c r="F405" s="10">
        <v>4.04</v>
      </c>
      <c r="G405" s="11">
        <f t="shared" si="72"/>
        <v>26.543631566852735</v>
      </c>
      <c r="H405" s="11">
        <f t="shared" si="64"/>
        <v>8.5849342068535002</v>
      </c>
      <c r="I405" s="11">
        <f t="shared" si="65"/>
        <v>0.17163895719475836</v>
      </c>
      <c r="J405" s="11">
        <f t="shared" si="66"/>
        <v>23.124537024897208</v>
      </c>
      <c r="K405" s="12">
        <f t="shared" si="67"/>
        <v>33.422874456582711</v>
      </c>
      <c r="L405" s="11">
        <f t="shared" si="68"/>
        <v>0.5570479076097119</v>
      </c>
      <c r="M405" s="12">
        <f t="shared" si="69"/>
        <v>286.93317821368703</v>
      </c>
      <c r="N405" s="11">
        <f t="shared" si="70"/>
        <v>4.7822196368947836</v>
      </c>
      <c r="O405" s="11">
        <f t="shared" si="71"/>
        <v>588.6</v>
      </c>
      <c r="P405" s="18">
        <f t="shared" si="63"/>
        <v>5.6692355222676509E-2</v>
      </c>
    </row>
    <row r="406" spans="6:16" x14ac:dyDescent="0.2">
      <c r="F406" s="10">
        <v>4.05</v>
      </c>
      <c r="G406" s="11">
        <f t="shared" si="72"/>
        <v>26.629497990304994</v>
      </c>
      <c r="H406" s="11">
        <f t="shared" si="64"/>
        <v>8.5866423452260712</v>
      </c>
      <c r="I406" s="11">
        <f t="shared" si="65"/>
        <v>0.16999136596575071</v>
      </c>
      <c r="J406" s="11">
        <f t="shared" si="66"/>
        <v>23.133740086382133</v>
      </c>
      <c r="K406" s="12">
        <f t="shared" si="67"/>
        <v>33.333222044327172</v>
      </c>
      <c r="L406" s="11">
        <f t="shared" si="68"/>
        <v>0.55555370073878618</v>
      </c>
      <c r="M406" s="12">
        <f t="shared" si="69"/>
        <v>286.22045590864286</v>
      </c>
      <c r="N406" s="11">
        <f t="shared" si="70"/>
        <v>4.7703409318107139</v>
      </c>
      <c r="O406" s="11">
        <f t="shared" si="71"/>
        <v>588.6</v>
      </c>
      <c r="P406" s="18">
        <f t="shared" si="63"/>
        <v>5.6540772322395745E-2</v>
      </c>
    </row>
    <row r="407" spans="6:16" x14ac:dyDescent="0.2">
      <c r="F407" s="10">
        <v>4.0599999999999996</v>
      </c>
      <c r="G407" s="11">
        <f t="shared" si="72"/>
        <v>26.715381331173905</v>
      </c>
      <c r="H407" s="11">
        <f t="shared" si="64"/>
        <v>8.5883340868910025</v>
      </c>
      <c r="I407" s="11">
        <f t="shared" si="65"/>
        <v>0.16835959024216368</v>
      </c>
      <c r="J407" s="11">
        <f t="shared" si="66"/>
        <v>23.142856610797022</v>
      </c>
      <c r="K407" s="12">
        <f t="shared" si="67"/>
        <v>33.244432025326844</v>
      </c>
      <c r="L407" s="11">
        <f t="shared" si="68"/>
        <v>0.5540738670887807</v>
      </c>
      <c r="M407" s="12">
        <f t="shared" si="69"/>
        <v>285.5142887624454</v>
      </c>
      <c r="N407" s="11">
        <f t="shared" si="70"/>
        <v>4.7585714793740905</v>
      </c>
      <c r="O407" s="11">
        <f t="shared" si="71"/>
        <v>588.6</v>
      </c>
      <c r="P407" s="18">
        <f t="shared" si="63"/>
        <v>5.6390643689308143E-2</v>
      </c>
    </row>
    <row r="408" spans="6:16" x14ac:dyDescent="0.2">
      <c r="F408" s="10">
        <v>4.07</v>
      </c>
      <c r="G408" s="11">
        <f t="shared" si="72"/>
        <v>26.801281427066336</v>
      </c>
      <c r="H408" s="11">
        <f t="shared" si="64"/>
        <v>8.590009589243051</v>
      </c>
      <c r="I408" s="11">
        <f t="shared" si="65"/>
        <v>0.16674347820829966</v>
      </c>
      <c r="J408" s="11">
        <f t="shared" si="66"/>
        <v>23.15188739434549</v>
      </c>
      <c r="K408" s="12">
        <f t="shared" si="67"/>
        <v>33.156496086843468</v>
      </c>
      <c r="L408" s="11">
        <f t="shared" si="68"/>
        <v>0.55260826811405783</v>
      </c>
      <c r="M408" s="12">
        <f t="shared" si="69"/>
        <v>284.81461933168509</v>
      </c>
      <c r="N408" s="11">
        <f t="shared" si="70"/>
        <v>4.7469103221947515</v>
      </c>
      <c r="O408" s="11">
        <f t="shared" si="71"/>
        <v>588.6</v>
      </c>
      <c r="P408" s="18">
        <f t="shared" si="63"/>
        <v>5.6241955389130648E-2</v>
      </c>
    </row>
    <row r="409" spans="6:16" x14ac:dyDescent="0.2">
      <c r="F409" s="10">
        <v>4.08</v>
      </c>
      <c r="G409" s="11">
        <f t="shared" si="72"/>
        <v>26.887198117147996</v>
      </c>
      <c r="H409" s="11">
        <f t="shared" si="64"/>
        <v>8.5916690081661127</v>
      </c>
      <c r="I409" s="11">
        <f t="shared" si="65"/>
        <v>0.16514287950576564</v>
      </c>
      <c r="J409" s="11">
        <f t="shared" si="66"/>
        <v>23.160833226247039</v>
      </c>
      <c r="K409" s="12">
        <f t="shared" si="67"/>
        <v>33.069405996592977</v>
      </c>
      <c r="L409" s="11">
        <f t="shared" si="68"/>
        <v>0.551156766609883</v>
      </c>
      <c r="M409" s="12">
        <f t="shared" si="69"/>
        <v>284.12139061939047</v>
      </c>
      <c r="N409" s="11">
        <f t="shared" si="70"/>
        <v>4.7353565103231752</v>
      </c>
      <c r="O409" s="11">
        <f t="shared" si="71"/>
        <v>588.6</v>
      </c>
      <c r="P409" s="18">
        <f t="shared" si="63"/>
        <v>5.6094693620561971E-2</v>
      </c>
    </row>
    <row r="410" spans="6:16" x14ac:dyDescent="0.2">
      <c r="F410" s="10">
        <v>4.09</v>
      </c>
      <c r="G410" s="11">
        <f t="shared" si="72"/>
        <v>26.973131242128474</v>
      </c>
      <c r="H410" s="11">
        <f t="shared" si="64"/>
        <v>8.5933124980477285</v>
      </c>
      <c r="I410" s="11">
        <f t="shared" si="65"/>
        <v>0.16355764521948404</v>
      </c>
      <c r="J410" s="11">
        <f t="shared" si="66"/>
        <v>23.169694888791515</v>
      </c>
      <c r="K410" s="12">
        <f t="shared" si="67"/>
        <v>32.983153601960559</v>
      </c>
      <c r="L410" s="11">
        <f t="shared" si="68"/>
        <v>0.5497192266993427</v>
      </c>
      <c r="M410" s="12">
        <f t="shared" si="69"/>
        <v>283.43454607275561</v>
      </c>
      <c r="N410" s="11">
        <f t="shared" si="70"/>
        <v>4.7239091012125938</v>
      </c>
      <c r="O410" s="11">
        <f t="shared" si="71"/>
        <v>588.6</v>
      </c>
      <c r="P410" s="18">
        <f t="shared" si="63"/>
        <v>5.5948844714029125E-2</v>
      </c>
    </row>
    <row r="411" spans="6:16" x14ac:dyDescent="0.2">
      <c r="F411" s="10">
        <v>4.0999999999999996</v>
      </c>
      <c r="G411" s="11">
        <f t="shared" si="72"/>
        <v>27.059080644246407</v>
      </c>
      <c r="H411" s="11">
        <f t="shared" si="64"/>
        <v>8.5949402117934461</v>
      </c>
      <c r="I411" s="11">
        <f t="shared" si="65"/>
        <v>0.16198762786383797</v>
      </c>
      <c r="J411" s="11">
        <f t="shared" si="66"/>
        <v>23.178473157393285</v>
      </c>
      <c r="K411" s="12">
        <f t="shared" si="67"/>
        <v>32.897730829223562</v>
      </c>
      <c r="L411" s="11">
        <f t="shared" si="68"/>
        <v>0.54829551382039265</v>
      </c>
      <c r="M411" s="12">
        <f t="shared" si="69"/>
        <v>282.75402958085056</v>
      </c>
      <c r="N411" s="11">
        <f t="shared" si="70"/>
        <v>4.7125671596808418</v>
      </c>
      <c r="O411" s="11">
        <f t="shared" si="71"/>
        <v>588.6</v>
      </c>
      <c r="P411" s="18">
        <f t="shared" si="63"/>
        <v>5.5804395130445265E-2</v>
      </c>
    </row>
    <row r="412" spans="6:16" x14ac:dyDescent="0.2">
      <c r="F412" s="10">
        <v>4.1100000000000003</v>
      </c>
      <c r="G412" s="11">
        <f t="shared" si="72"/>
        <v>27.145046167254819</v>
      </c>
      <c r="H412" s="11">
        <f t="shared" si="64"/>
        <v>8.5965523008410525</v>
      </c>
      <c r="I412" s="11">
        <f t="shared" si="65"/>
        <v>0.16043268136894992</v>
      </c>
      <c r="J412" s="11">
        <f t="shared" si="66"/>
        <v>23.187168800645154</v>
      </c>
      <c r="K412" s="12">
        <f t="shared" si="67"/>
        <v>32.813129682782147</v>
      </c>
      <c r="L412" s="11">
        <f t="shared" si="68"/>
        <v>0.54688549471303582</v>
      </c>
      <c r="M412" s="12">
        <f t="shared" si="69"/>
        <v>282.0797854723167</v>
      </c>
      <c r="N412" s="11">
        <f t="shared" si="70"/>
        <v>4.7013297578719451</v>
      </c>
      <c r="O412" s="11">
        <f t="shared" si="71"/>
        <v>588.6</v>
      </c>
      <c r="P412" s="18">
        <f t="shared" si="63"/>
        <v>5.5661331459978987E-2</v>
      </c>
    </row>
    <row r="413" spans="6:16" x14ac:dyDescent="0.2">
      <c r="F413" s="10">
        <v>4.12</v>
      </c>
      <c r="G413" s="11">
        <f t="shared" si="72"/>
        <v>27.231027656406564</v>
      </c>
      <c r="H413" s="11">
        <f t="shared" si="64"/>
        <v>8.5981489151746491</v>
      </c>
      <c r="I413" s="11">
        <f t="shared" si="65"/>
        <v>0.15889266106709196</v>
      </c>
      <c r="J413" s="11">
        <f t="shared" si="66"/>
        <v>23.195782580371894</v>
      </c>
      <c r="K413" s="12">
        <f t="shared" si="67"/>
        <v>32.729342244397415</v>
      </c>
      <c r="L413" s="11">
        <f t="shared" si="68"/>
        <v>0.54548903740662358</v>
      </c>
      <c r="M413" s="12">
        <f t="shared" si="69"/>
        <v>281.41175851304547</v>
      </c>
      <c r="N413" s="11">
        <f t="shared" si="70"/>
        <v>4.6901959752174243</v>
      </c>
      <c r="O413" s="11">
        <f t="shared" si="71"/>
        <v>588.6</v>
      </c>
      <c r="P413" s="18">
        <f t="shared" si="63"/>
        <v>5.5519640420834578E-2</v>
      </c>
    </row>
    <row r="414" spans="6:16" x14ac:dyDescent="0.2">
      <c r="F414" s="10">
        <v>4.13</v>
      </c>
      <c r="G414" s="11">
        <f t="shared" si="72"/>
        <v>27.317024958439951</v>
      </c>
      <c r="H414" s="11">
        <f t="shared" si="64"/>
        <v>8.5997302033386216</v>
      </c>
      <c r="I414" s="11">
        <f t="shared" si="65"/>
        <v>0.15736742367922568</v>
      </c>
      <c r="J414" s="11">
        <f t="shared" si="66"/>
        <v>23.204315251683639</v>
      </c>
      <c r="K414" s="12">
        <f t="shared" si="67"/>
        <v>32.646360672437183</v>
      </c>
      <c r="L414" s="11">
        <f t="shared" si="68"/>
        <v>0.54410601120728641</v>
      </c>
      <c r="M414" s="12">
        <f t="shared" si="69"/>
        <v>280.74989390384417</v>
      </c>
      <c r="N414" s="11">
        <f t="shared" si="70"/>
        <v>4.6791648983974037</v>
      </c>
      <c r="O414" s="11">
        <f t="shared" si="71"/>
        <v>588.6</v>
      </c>
      <c r="P414" s="18">
        <f t="shared" si="63"/>
        <v>5.5379308858043465E-2</v>
      </c>
    </row>
    <row r="415" spans="6:16" x14ac:dyDescent="0.2">
      <c r="F415" s="10">
        <v>4.1399999999999997</v>
      </c>
      <c r="G415" s="11">
        <f t="shared" si="72"/>
        <v>27.403037921564465</v>
      </c>
      <c r="H415" s="11">
        <f t="shared" si="64"/>
        <v>8.6012963124514492</v>
      </c>
      <c r="I415" s="11">
        <f t="shared" si="65"/>
        <v>0.1558568273016725</v>
      </c>
      <c r="J415" s="11">
        <f t="shared" si="66"/>
        <v>23.212767563028855</v>
      </c>
      <c r="K415" s="12">
        <f t="shared" si="67"/>
        <v>32.564177201129205</v>
      </c>
      <c r="L415" s="11">
        <f t="shared" si="68"/>
        <v>0.54273628668548679</v>
      </c>
      <c r="M415" s="12">
        <f t="shared" si="69"/>
        <v>280.09413727808817</v>
      </c>
      <c r="N415" s="11">
        <f t="shared" si="70"/>
        <v>4.66823562130147</v>
      </c>
      <c r="O415" s="11">
        <f t="shared" si="71"/>
        <v>588.6</v>
      </c>
      <c r="P415" s="18">
        <f t="shared" si="63"/>
        <v>5.524032374226668E-2</v>
      </c>
    </row>
    <row r="416" spans="6:16" x14ac:dyDescent="0.2">
      <c r="F416" s="10">
        <v>4.1500000000000004</v>
      </c>
      <c r="G416" s="11">
        <f t="shared" si="72"/>
        <v>27.48906639544666</v>
      </c>
      <c r="H416" s="11">
        <f t="shared" si="64"/>
        <v>8.6028473882194003</v>
      </c>
      <c r="I416" s="11">
        <f t="shared" si="65"/>
        <v>0.15436073139291079</v>
      </c>
      <c r="J416" s="11">
        <f t="shared" si="66"/>
        <v>23.221140256247118</v>
      </c>
      <c r="K416" s="12">
        <f t="shared" si="67"/>
        <v>32.482784139821767</v>
      </c>
      <c r="L416" s="11">
        <f t="shared" si="68"/>
        <v>0.54137973566369613</v>
      </c>
      <c r="M416" s="12">
        <f t="shared" si="69"/>
        <v>279.44443469936027</v>
      </c>
      <c r="N416" s="11">
        <f t="shared" si="70"/>
        <v>4.6574072449893373</v>
      </c>
      <c r="O416" s="11">
        <f t="shared" si="71"/>
        <v>588.6</v>
      </c>
      <c r="P416" s="18">
        <f t="shared" si="63"/>
        <v>5.5102672168608251E-2</v>
      </c>
    </row>
    <row r="417" spans="6:16" x14ac:dyDescent="0.2">
      <c r="F417" s="10">
        <v>4.16</v>
      </c>
      <c r="G417" s="11">
        <f t="shared" si="72"/>
        <v>27.57511023119616</v>
      </c>
      <c r="H417" s="11">
        <f t="shared" si="64"/>
        <v>8.6043835749500808</v>
      </c>
      <c r="I417" s="11">
        <f t="shared" si="65"/>
        <v>0.15287899676050104</v>
      </c>
      <c r="J417" s="11">
        <f t="shared" si="66"/>
        <v>23.229434066621522</v>
      </c>
      <c r="K417" s="12">
        <f t="shared" si="67"/>
        <v>32.402173872251581</v>
      </c>
      <c r="L417" s="11">
        <f t="shared" si="68"/>
        <v>0.54003623120419297</v>
      </c>
      <c r="M417" s="12">
        <f t="shared" si="69"/>
        <v>278.80073265907816</v>
      </c>
      <c r="N417" s="11">
        <f t="shared" si="70"/>
        <v>4.6466788776513024</v>
      </c>
      <c r="O417" s="11">
        <f t="shared" si="71"/>
        <v>588.6</v>
      </c>
      <c r="P417" s="18">
        <f t="shared" si="63"/>
        <v>5.4966341355439312E-2</v>
      </c>
    </row>
    <row r="418" spans="6:16" x14ac:dyDescent="0.2">
      <c r="F418" s="10">
        <v>4.17</v>
      </c>
      <c r="G418" s="11">
        <f t="shared" si="72"/>
        <v>27.661169281351818</v>
      </c>
      <c r="H418" s="11">
        <f t="shared" si="64"/>
        <v>8.6059050155658632</v>
      </c>
      <c r="I418" s="11">
        <f t="shared" si="65"/>
        <v>0.15141148554813522</v>
      </c>
      <c r="J418" s="11">
        <f t="shared" si="66"/>
        <v>23.237649722930836</v>
      </c>
      <c r="K418" s="12">
        <f t="shared" si="67"/>
        <v>32.322338855818948</v>
      </c>
      <c r="L418" s="11">
        <f t="shared" si="68"/>
        <v>0.53870564759698247</v>
      </c>
      <c r="M418" s="12">
        <f t="shared" si="69"/>
        <v>278.16297807411166</v>
      </c>
      <c r="N418" s="11">
        <f t="shared" si="70"/>
        <v>4.6360496345685283</v>
      </c>
      <c r="O418" s="11">
        <f t="shared" si="71"/>
        <v>588.6</v>
      </c>
      <c r="P418" s="18">
        <f t="shared" si="63"/>
        <v>5.4831318643233054E-2</v>
      </c>
    </row>
    <row r="419" spans="6:16" x14ac:dyDescent="0.2">
      <c r="F419" s="10">
        <v>4.18</v>
      </c>
      <c r="G419" s="11">
        <f t="shared" si="72"/>
        <v>27.74724339986799</v>
      </c>
      <c r="H419" s="11">
        <f t="shared" si="64"/>
        <v>8.6074118516171882</v>
      </c>
      <c r="I419" s="11">
        <f t="shared" si="65"/>
        <v>0.14995806122281111</v>
      </c>
      <c r="J419" s="11">
        <f t="shared" si="66"/>
        <v>23.245787947501388</v>
      </c>
      <c r="K419" s="12">
        <f t="shared" si="67"/>
        <v>32.243271620870054</v>
      </c>
      <c r="L419" s="11">
        <f t="shared" si="68"/>
        <v>0.53738786034783426</v>
      </c>
      <c r="M419" s="12">
        <f t="shared" si="69"/>
        <v>277.53111828438904</v>
      </c>
      <c r="N419" s="11">
        <f t="shared" si="70"/>
        <v>4.6255186380731512</v>
      </c>
      <c r="O419" s="11">
        <f t="shared" si="71"/>
        <v>588.6</v>
      </c>
      <c r="P419" s="18">
        <f t="shared" si="63"/>
        <v>5.4697591493410261E-2</v>
      </c>
    </row>
    <row r="420" spans="6:16" x14ac:dyDescent="0.2">
      <c r="F420" s="10">
        <v>4.1900000000000004</v>
      </c>
      <c r="G420" s="11">
        <f t="shared" si="72"/>
        <v>27.833332442100946</v>
      </c>
      <c r="H420" s="11">
        <f t="shared" si="64"/>
        <v>8.608904223295724</v>
      </c>
      <c r="I420" s="11">
        <f t="shared" si="65"/>
        <v>0.14851858856212985</v>
      </c>
      <c r="J420" s="11">
        <f t="shared" si="66"/>
        <v>23.253849456258564</v>
      </c>
      <c r="K420" s="12">
        <f t="shared" si="67"/>
        <v>32.164964769986355</v>
      </c>
      <c r="L420" s="11">
        <f t="shared" si="68"/>
        <v>0.53608274616643925</v>
      </c>
      <c r="M420" s="12">
        <f t="shared" si="69"/>
        <v>276.90510105049373</v>
      </c>
      <c r="N420" s="11">
        <f t="shared" si="70"/>
        <v>4.6150850175082283</v>
      </c>
      <c r="O420" s="11">
        <f t="shared" si="71"/>
        <v>588.6</v>
      </c>
      <c r="P420" s="18">
        <f t="shared" si="63"/>
        <v>5.4565147487195452E-2</v>
      </c>
    </row>
    <row r="421" spans="6:16" x14ac:dyDescent="0.2">
      <c r="F421" s="10">
        <v>4.2</v>
      </c>
      <c r="G421" s="11">
        <f t="shared" si="72"/>
        <v>27.919436264795422</v>
      </c>
      <c r="H421" s="11">
        <f t="shared" si="64"/>
        <v>8.6103822694474221</v>
      </c>
      <c r="I421" s="11">
        <f t="shared" si="65"/>
        <v>0.14709293364171513</v>
      </c>
      <c r="J421" s="11">
        <f t="shared" si="66"/>
        <v>23.261834958778159</v>
      </c>
      <c r="K421" s="12">
        <f t="shared" si="67"/>
        <v>32.087410977281067</v>
      </c>
      <c r="L421" s="11">
        <f t="shared" si="68"/>
        <v>0.5347901829546845</v>
      </c>
      <c r="M421" s="12">
        <f t="shared" si="69"/>
        <v>276.28487455125349</v>
      </c>
      <c r="N421" s="11">
        <f t="shared" si="70"/>
        <v>4.6047479091875587</v>
      </c>
      <c r="O421" s="11">
        <f t="shared" si="71"/>
        <v>588.6</v>
      </c>
      <c r="P421" s="18">
        <f t="shared" si="63"/>
        <v>5.4433974324483589E-2</v>
      </c>
    </row>
    <row r="422" spans="6:16" x14ac:dyDescent="0.2">
      <c r="F422" s="10">
        <v>4.21</v>
      </c>
      <c r="G422" s="11">
        <f t="shared" si="72"/>
        <v>28.005554726071278</v>
      </c>
      <c r="H422" s="11">
        <f t="shared" si="64"/>
        <v>8.611846127585423</v>
      </c>
      <c r="I422" s="11">
        <f t="shared" si="65"/>
        <v>0.14568096382275322</v>
      </c>
      <c r="J422" s="11">
        <f t="shared" si="66"/>
        <v>23.269745158337244</v>
      </c>
      <c r="K422" s="12">
        <f t="shared" si="67"/>
        <v>32.010602987702441</v>
      </c>
      <c r="L422" s="11">
        <f t="shared" si="68"/>
        <v>0.53351004979504069</v>
      </c>
      <c r="M422" s="12">
        <f t="shared" si="69"/>
        <v>275.67038738131964</v>
      </c>
      <c r="N422" s="11">
        <f t="shared" si="70"/>
        <v>4.5945064563553277</v>
      </c>
      <c r="O422" s="11">
        <f t="shared" si="71"/>
        <v>588.6</v>
      </c>
      <c r="P422" s="18">
        <f t="shared" si="63"/>
        <v>5.4304059822716862E-2</v>
      </c>
    </row>
    <row r="423" spans="6:16" x14ac:dyDescent="0.2">
      <c r="F423" s="10">
        <v>4.22</v>
      </c>
      <c r="G423" s="11">
        <f t="shared" si="72"/>
        <v>28.091687685410307</v>
      </c>
      <c r="H423" s="11">
        <f t="shared" si="64"/>
        <v>8.6132959339028563</v>
      </c>
      <c r="I423" s="11">
        <f t="shared" si="65"/>
        <v>0.14428254773965274</v>
      </c>
      <c r="J423" s="11">
        <f t="shared" si="66"/>
        <v>23.277580751964909</v>
      </c>
      <c r="K423" s="12">
        <f t="shared" si="67"/>
        <v>31.934533616344073</v>
      </c>
      <c r="L423" s="11">
        <f t="shared" si="68"/>
        <v>0.53224222693906786</v>
      </c>
      <c r="M423" s="12">
        <f t="shared" si="69"/>
        <v>275.06158854874047</v>
      </c>
      <c r="N423" s="11">
        <f t="shared" si="70"/>
        <v>4.5843598091456741</v>
      </c>
      <c r="O423" s="11">
        <f t="shared" si="71"/>
        <v>588.6</v>
      </c>
      <c r="P423" s="18">
        <f t="shared" si="63"/>
        <v>5.4175391915772163E-2</v>
      </c>
    </row>
    <row r="424" spans="6:16" x14ac:dyDescent="0.2">
      <c r="F424" s="10">
        <v>4.2300000000000004</v>
      </c>
      <c r="G424" s="11">
        <f t="shared" si="72"/>
        <v>28.17783500364316</v>
      </c>
      <c r="H424" s="11">
        <f t="shared" si="64"/>
        <v>8.6147318232855135</v>
      </c>
      <c r="I424" s="11">
        <f t="shared" si="65"/>
        <v>0.14289755528782253</v>
      </c>
      <c r="J424" s="11">
        <f t="shared" si="66"/>
        <v>23.285342430492602</v>
      </c>
      <c r="K424" s="12">
        <f t="shared" si="67"/>
        <v>31.859195747761952</v>
      </c>
      <c r="L424" s="11">
        <f t="shared" si="68"/>
        <v>0.53098659579603258</v>
      </c>
      <c r="M424" s="12">
        <f t="shared" si="69"/>
        <v>274.45842747252738</v>
      </c>
      <c r="N424" s="11">
        <f t="shared" si="70"/>
        <v>4.5743071245421234</v>
      </c>
      <c r="O424" s="11">
        <f t="shared" si="71"/>
        <v>588.6</v>
      </c>
      <c r="P424" s="18">
        <f t="shared" si="63"/>
        <v>5.4047958652858573E-2</v>
      </c>
    </row>
    <row r="425" spans="6:16" x14ac:dyDescent="0.2">
      <c r="F425" s="10">
        <v>4.24</v>
      </c>
      <c r="G425" s="11">
        <f t="shared" si="72"/>
        <v>28.263996542936404</v>
      </c>
      <c r="H425" s="11">
        <f t="shared" si="64"/>
        <v>8.6161539293243941</v>
      </c>
      <c r="I425" s="11">
        <f t="shared" si="65"/>
        <v>0.14152585761156783</v>
      </c>
      <c r="J425" s="11">
        <f t="shared" si="66"/>
        <v>23.293030878604199</v>
      </c>
      <c r="K425" s="12">
        <f t="shared" si="67"/>
        <v>31.784582335298268</v>
      </c>
      <c r="L425" s="11">
        <f t="shared" si="68"/>
        <v>0.52974303892163777</v>
      </c>
      <c r="M425" s="12">
        <f t="shared" si="69"/>
        <v>273.86085398021487</v>
      </c>
      <c r="N425" s="11">
        <f t="shared" si="70"/>
        <v>4.5643475663369149</v>
      </c>
      <c r="O425" s="11">
        <f t="shared" si="71"/>
        <v>588.6</v>
      </c>
      <c r="P425" s="18">
        <f t="shared" si="63"/>
        <v>5.3921748197425054E-2</v>
      </c>
    </row>
    <row r="426" spans="6:16" x14ac:dyDescent="0.2">
      <c r="F426" s="10">
        <v>4.25</v>
      </c>
      <c r="G426" s="11">
        <f t="shared" si="72"/>
        <v>28.350172166779686</v>
      </c>
      <c r="H426" s="11">
        <f t="shared" si="64"/>
        <v>8.6175623843281315</v>
      </c>
      <c r="I426" s="11">
        <f t="shared" si="65"/>
        <v>0.14016732709210064</v>
      </c>
      <c r="J426" s="11">
        <f t="shared" si="66"/>
        <v>23.300646774885752</v>
      </c>
      <c r="K426" s="12">
        <f t="shared" si="67"/>
        <v>31.710686400411792</v>
      </c>
      <c r="L426" s="11">
        <f t="shared" si="68"/>
        <v>0.52851144000686323</v>
      </c>
      <c r="M426" s="12">
        <f t="shared" si="69"/>
        <v>273.2688183054143</v>
      </c>
      <c r="N426" s="11">
        <f t="shared" si="70"/>
        <v>4.5544803050902383</v>
      </c>
      <c r="O426" s="11">
        <f t="shared" si="71"/>
        <v>588.6</v>
      </c>
      <c r="P426" s="18">
        <f t="shared" si="63"/>
        <v>5.379674882607801E-2</v>
      </c>
    </row>
    <row r="427" spans="6:16" x14ac:dyDescent="0.2">
      <c r="F427" s="10">
        <v>4.26</v>
      </c>
      <c r="G427" s="11">
        <f t="shared" si="72"/>
        <v>28.436361739973037</v>
      </c>
      <c r="H427" s="11">
        <f t="shared" si="64"/>
        <v>8.6189573193353102</v>
      </c>
      <c r="I427" s="11">
        <f t="shared" si="65"/>
        <v>0.13882183733566761</v>
      </c>
      <c r="J427" s="11">
        <f t="shared" si="66"/>
        <v>23.308190791874999</v>
      </c>
      <c r="K427" s="12">
        <f t="shared" si="67"/>
        <v>31.637501032015056</v>
      </c>
      <c r="L427" s="11">
        <f t="shared" si="68"/>
        <v>0.5272916838669176</v>
      </c>
      <c r="M427" s="12">
        <f t="shared" si="69"/>
        <v>272.68227108536462</v>
      </c>
      <c r="N427" s="11">
        <f t="shared" si="70"/>
        <v>4.5447045180894099</v>
      </c>
      <c r="O427" s="11">
        <f t="shared" si="71"/>
        <v>588.6</v>
      </c>
      <c r="P427" s="18">
        <f t="shared" si="63"/>
        <v>5.3672948927509109E-2</v>
      </c>
    </row>
    <row r="428" spans="6:16" x14ac:dyDescent="0.2">
      <c r="F428" s="10">
        <v>4.2699999999999996</v>
      </c>
      <c r="G428" s="11">
        <f t="shared" si="72"/>
        <v>28.522565128614303</v>
      </c>
      <c r="H428" s="11">
        <f t="shared" si="64"/>
        <v>8.6203388641266532</v>
      </c>
      <c r="I428" s="11">
        <f t="shared" si="65"/>
        <v>0.1374892631617903</v>
      </c>
      <c r="J428" s="11">
        <f t="shared" si="66"/>
        <v>23.315663596110497</v>
      </c>
      <c r="K428" s="12">
        <f t="shared" si="67"/>
        <v>31.565019385817916</v>
      </c>
      <c r="L428" s="11">
        <f t="shared" si="68"/>
        <v>0.52608365643029864</v>
      </c>
      <c r="M428" s="12">
        <f t="shared" si="69"/>
        <v>272.10116335847738</v>
      </c>
      <c r="N428" s="11">
        <f t="shared" si="70"/>
        <v>4.5350193893079567</v>
      </c>
      <c r="O428" s="11">
        <f t="shared" si="71"/>
        <v>588.6</v>
      </c>
      <c r="P428" s="18">
        <f t="shared" si="63"/>
        <v>5.3550337001432885E-2</v>
      </c>
    </row>
    <row r="429" spans="6:16" x14ac:dyDescent="0.2">
      <c r="F429" s="10">
        <v>4.28</v>
      </c>
      <c r="G429" s="11">
        <f t="shared" si="72"/>
        <v>28.608782200086676</v>
      </c>
      <c r="H429" s="11">
        <f t="shared" si="64"/>
        <v>8.6217071472370943</v>
      </c>
      <c r="I429" s="11">
        <f t="shared" si="65"/>
        <v>0.13616948059161846</v>
      </c>
      <c r="J429" s="11">
        <f t="shared" si="66"/>
        <v>23.323065848180477</v>
      </c>
      <c r="K429" s="12">
        <f t="shared" si="67"/>
        <v>31.493234683677585</v>
      </c>
      <c r="L429" s="11">
        <f t="shared" si="68"/>
        <v>0.52488724472795978</v>
      </c>
      <c r="M429" s="12">
        <f t="shared" si="69"/>
        <v>271.5254465618782</v>
      </c>
      <c r="N429" s="11">
        <f t="shared" si="70"/>
        <v>4.5254241093646366</v>
      </c>
      <c r="O429" s="11">
        <f t="shared" si="71"/>
        <v>588.6</v>
      </c>
      <c r="P429" s="18">
        <f t="shared" si="63"/>
        <v>5.3428901657533889E-2</v>
      </c>
    </row>
    <row r="430" spans="6:16" x14ac:dyDescent="0.2">
      <c r="F430" s="10">
        <v>4.29</v>
      </c>
      <c r="G430" s="11">
        <f t="shared" si="72"/>
        <v>28.695012823046355</v>
      </c>
      <c r="H430" s="11">
        <f t="shared" si="64"/>
        <v>8.6230622959677383</v>
      </c>
      <c r="I430" s="11">
        <f t="shared" si="65"/>
        <v>0.1348623668363963</v>
      </c>
      <c r="J430" s="11">
        <f t="shared" si="66"/>
        <v>23.330398202771431</v>
      </c>
      <c r="K430" s="12">
        <f t="shared" si="67"/>
        <v>31.422140212955206</v>
      </c>
      <c r="L430" s="11">
        <f t="shared" si="68"/>
        <v>0.52370233688258672</v>
      </c>
      <c r="M430" s="12">
        <f t="shared" si="69"/>
        <v>270.95507252894572</v>
      </c>
      <c r="N430" s="11">
        <f t="shared" si="70"/>
        <v>4.5159178754824278</v>
      </c>
      <c r="O430" s="11">
        <f t="shared" si="71"/>
        <v>588.6</v>
      </c>
      <c r="P430" s="18">
        <f t="shared" si="63"/>
        <v>5.3308631614424055E-2</v>
      </c>
    </row>
    <row r="431" spans="6:16" x14ac:dyDescent="0.2">
      <c r="F431" s="10">
        <v>4.3</v>
      </c>
      <c r="G431" s="11">
        <f t="shared" si="72"/>
        <v>28.781256867410331</v>
      </c>
      <c r="H431" s="11">
        <f t="shared" si="64"/>
        <v>8.6244044363977075</v>
      </c>
      <c r="I431" s="11">
        <f t="shared" si="65"/>
        <v>0.13356780028603718</v>
      </c>
      <c r="J431" s="11">
        <f t="shared" si="66"/>
        <v>23.337661308716342</v>
      </c>
      <c r="K431" s="12">
        <f t="shared" si="67"/>
        <v>31.351729325878573</v>
      </c>
      <c r="L431" s="11">
        <f t="shared" si="68"/>
        <v>0.52252882209797624</v>
      </c>
      <c r="M431" s="12">
        <f t="shared" si="69"/>
        <v>270.38999348684729</v>
      </c>
      <c r="N431" s="11">
        <f t="shared" si="70"/>
        <v>4.5064998914474543</v>
      </c>
      <c r="O431" s="11">
        <f t="shared" si="71"/>
        <v>588.6</v>
      </c>
      <c r="P431" s="18">
        <f t="shared" si="63"/>
        <v>5.3189515698609142E-2</v>
      </c>
    </row>
    <row r="432" spans="6:16" x14ac:dyDescent="0.2">
      <c r="F432" s="10">
        <v>4.3099999999999996</v>
      </c>
      <c r="G432" s="11">
        <f t="shared" si="72"/>
        <v>28.867514204344289</v>
      </c>
      <c r="H432" s="11">
        <f t="shared" si="64"/>
        <v>8.6257336933958708</v>
      </c>
      <c r="I432" s="11">
        <f t="shared" si="65"/>
        <v>0.1322856604978106</v>
      </c>
      <c r="J432" s="11">
        <f t="shared" si="66"/>
        <v>23.344855809042695</v>
      </c>
      <c r="K432" s="12">
        <f t="shared" si="67"/>
        <v>31.281995438911331</v>
      </c>
      <c r="L432" s="11">
        <f t="shared" si="68"/>
        <v>0.5213665906485222</v>
      </c>
      <c r="M432" s="12">
        <f t="shared" si="69"/>
        <v>269.83016205407341</v>
      </c>
      <c r="N432" s="11">
        <f t="shared" si="70"/>
        <v>4.4971693675678903</v>
      </c>
      <c r="O432" s="11">
        <f t="shared" si="71"/>
        <v>588.6</v>
      </c>
      <c r="P432" s="18">
        <f t="shared" si="63"/>
        <v>5.3071542843465241E-2</v>
      </c>
    </row>
    <row r="433" spans="6:16" x14ac:dyDescent="0.2">
      <c r="F433" s="10">
        <v>4.32</v>
      </c>
      <c r="G433" s="11">
        <f t="shared" si="72"/>
        <v>28.953784706250612</v>
      </c>
      <c r="H433" s="11">
        <f t="shared" si="64"/>
        <v>8.6270501906324562</v>
      </c>
      <c r="I433" s="11">
        <f t="shared" si="65"/>
        <v>0.13101582818513591</v>
      </c>
      <c r="J433" s="11">
        <f t="shared" si="66"/>
        <v>23.35198234102004</v>
      </c>
      <c r="K433" s="12">
        <f t="shared" si="67"/>
        <v>31.212932032128194</v>
      </c>
      <c r="L433" s="11">
        <f t="shared" si="68"/>
        <v>0.52021553386880326</v>
      </c>
      <c r="M433" s="12">
        <f t="shared" si="69"/>
        <v>269.2755312379694</v>
      </c>
      <c r="N433" s="11">
        <f t="shared" si="70"/>
        <v>4.4879255206328237</v>
      </c>
      <c r="O433" s="11">
        <f t="shared" si="71"/>
        <v>588.6</v>
      </c>
      <c r="P433" s="18">
        <f t="shared" si="63"/>
        <v>5.2954702088224351E-2</v>
      </c>
    </row>
    <row r="434" spans="6:16" x14ac:dyDescent="0.2">
      <c r="F434" s="10">
        <v>4.33</v>
      </c>
      <c r="G434" s="11">
        <f t="shared" si="72"/>
        <v>29.040068246756519</v>
      </c>
      <c r="H434" s="11">
        <f t="shared" si="64"/>
        <v>8.6283540505905609</v>
      </c>
      <c r="I434" s="11">
        <f t="shared" si="65"/>
        <v>0.12975818520648469</v>
      </c>
      <c r="J434" s="11">
        <f t="shared" si="66"/>
        <v>23.359041536207407</v>
      </c>
      <c r="K434" s="12">
        <f t="shared" si="67"/>
        <v>31.144532648596488</v>
      </c>
      <c r="L434" s="11">
        <f t="shared" si="68"/>
        <v>0.51907554414327484</v>
      </c>
      <c r="M434" s="12">
        <f t="shared" si="69"/>
        <v>268.72605443226746</v>
      </c>
      <c r="N434" s="11">
        <f t="shared" si="70"/>
        <v>4.4787675738711252</v>
      </c>
      <c r="O434" s="11">
        <f t="shared" si="71"/>
        <v>588.6</v>
      </c>
      <c r="P434" s="18">
        <f t="shared" si="63"/>
        <v>5.2838982576969624E-2</v>
      </c>
    </row>
    <row r="435" spans="6:16" x14ac:dyDescent="0.2">
      <c r="F435" s="10">
        <v>4.34</v>
      </c>
      <c r="G435" s="11">
        <f t="shared" si="72"/>
        <v>29.126364700702293</v>
      </c>
      <c r="H435" s="11">
        <f t="shared" si="64"/>
        <v>8.6296453945775493</v>
      </c>
      <c r="I435" s="11">
        <f t="shared" si="65"/>
        <v>0.12851261455438881</v>
      </c>
      <c r="J435" s="11">
        <f t="shared" si="66"/>
        <v>23.36603402050034</v>
      </c>
      <c r="K435" s="12">
        <f t="shared" si="67"/>
        <v>31.076790893763668</v>
      </c>
      <c r="L435" s="11">
        <f t="shared" si="68"/>
        <v>0.51794651489606114</v>
      </c>
      <c r="M435" s="12">
        <f t="shared" si="69"/>
        <v>268.18168541461716</v>
      </c>
      <c r="N435" s="11">
        <f t="shared" si="70"/>
        <v>4.4696947569102861</v>
      </c>
      <c r="O435" s="11">
        <f t="shared" si="71"/>
        <v>588.6</v>
      </c>
      <c r="P435" s="18">
        <f t="shared" si="63"/>
        <v>5.2724373557639828E-2</v>
      </c>
    </row>
    <row r="436" spans="6:16" x14ac:dyDescent="0.2">
      <c r="F436" s="10">
        <v>4.3499999999999996</v>
      </c>
      <c r="G436" s="11">
        <f t="shared" si="72"/>
        <v>29.212673944129655</v>
      </c>
      <c r="H436" s="11">
        <f t="shared" si="64"/>
        <v>8.6309243427363338</v>
      </c>
      <c r="I436" s="11">
        <f t="shared" si="65"/>
        <v>0.12727900034455419</v>
      </c>
      <c r="J436" s="11">
        <f t="shared" si="66"/>
        <v>23.37296041417763</v>
      </c>
      <c r="K436" s="12">
        <f t="shared" si="67"/>
        <v>31.009700434850881</v>
      </c>
      <c r="L436" s="11">
        <f t="shared" si="68"/>
        <v>0.51682834058084803</v>
      </c>
      <c r="M436" s="12">
        <f t="shared" si="69"/>
        <v>267.64237834411597</v>
      </c>
      <c r="N436" s="11">
        <f t="shared" si="70"/>
        <v>4.4607063057352656</v>
      </c>
      <c r="O436" s="11">
        <f t="shared" si="71"/>
        <v>588.6</v>
      </c>
      <c r="P436" s="18">
        <f t="shared" ref="P436:P499" si="73">K436/(SQRT(K436^2+O436^2))</f>
        <v>5.2610864381042906E-2</v>
      </c>
    </row>
    <row r="437" spans="6:16" x14ac:dyDescent="0.2">
      <c r="F437" s="10">
        <v>4.3600000000000003</v>
      </c>
      <c r="G437" s="11">
        <f t="shared" si="72"/>
        <v>29.29899585427022</v>
      </c>
      <c r="H437" s="11">
        <f t="shared" si="64"/>
        <v>8.6321910140565521</v>
      </c>
      <c r="I437" s="11">
        <f t="shared" si="65"/>
        <v>0.12605722780507986</v>
      </c>
      <c r="J437" s="11">
        <f t="shared" si="66"/>
        <v>23.379821331947738</v>
      </c>
      <c r="K437" s="12">
        <f t="shared" si="67"/>
        <v>30.943255000252531</v>
      </c>
      <c r="L437" s="11">
        <f t="shared" si="68"/>
        <v>0.5157209166708755</v>
      </c>
      <c r="M437" s="12">
        <f t="shared" si="69"/>
        <v>267.10808775884038</v>
      </c>
      <c r="N437" s="11">
        <f t="shared" si="70"/>
        <v>4.4518014626473397</v>
      </c>
      <c r="O437" s="11">
        <f t="shared" si="71"/>
        <v>588.6</v>
      </c>
      <c r="P437" s="18">
        <f t="shared" si="73"/>
        <v>5.2498444499878942E-2</v>
      </c>
    </row>
    <row r="438" spans="6:16" x14ac:dyDescent="0.2">
      <c r="F438" s="10">
        <v>4.37</v>
      </c>
      <c r="G438" s="11">
        <f t="shared" si="72"/>
        <v>29.385330309534076</v>
      </c>
      <c r="H438" s="11">
        <f t="shared" si="64"/>
        <v>8.6334455263856462</v>
      </c>
      <c r="I438" s="11">
        <f t="shared" si="65"/>
        <v>0.12484718326577982</v>
      </c>
      <c r="J438" s="11">
        <f t="shared" si="66"/>
        <v>23.386617382994981</v>
      </c>
      <c r="K438" s="12">
        <f t="shared" si="67"/>
        <v>30.877448378941772</v>
      </c>
      <c r="L438" s="11">
        <f t="shared" si="68"/>
        <v>0.51462413964902953</v>
      </c>
      <c r="M438" s="12">
        <f t="shared" si="69"/>
        <v>266.57876857337857</v>
      </c>
      <c r="N438" s="11">
        <f t="shared" si="70"/>
        <v>4.442979476222976</v>
      </c>
      <c r="O438" s="11">
        <f t="shared" si="71"/>
        <v>588.6</v>
      </c>
      <c r="P438" s="18">
        <f t="shared" si="73"/>
        <v>5.2387103467772103E-2</v>
      </c>
    </row>
    <row r="439" spans="6:16" x14ac:dyDescent="0.2">
      <c r="F439" s="10">
        <v>4.38</v>
      </c>
      <c r="G439" s="11">
        <f t="shared" si="72"/>
        <v>29.471677189498475</v>
      </c>
      <c r="H439" s="11">
        <f t="shared" si="64"/>
        <v>8.6346879964398173</v>
      </c>
      <c r="I439" s="11">
        <f t="shared" si="65"/>
        <v>0.12364875414760716</v>
      </c>
      <c r="J439" s="11">
        <f t="shared" si="66"/>
        <v>23.393349171025314</v>
      </c>
      <c r="K439" s="12">
        <f t="shared" si="67"/>
        <v>30.812274419881742</v>
      </c>
      <c r="L439" s="11">
        <f t="shared" si="68"/>
        <v>0.51353790699802904</v>
      </c>
      <c r="M439" s="12">
        <f t="shared" si="69"/>
        <v>266.05437607636253</v>
      </c>
      <c r="N439" s="11">
        <f t="shared" si="70"/>
        <v>4.4342396012727088</v>
      </c>
      <c r="O439" s="11">
        <f t="shared" si="71"/>
        <v>588.6</v>
      </c>
      <c r="P439" s="18">
        <f t="shared" si="73"/>
        <v>5.2276830938311453E-2</v>
      </c>
    </row>
    <row r="440" spans="6:16" x14ac:dyDescent="0.2">
      <c r="F440" s="10">
        <v>4.3899999999999997</v>
      </c>
      <c r="G440" s="11">
        <f t="shared" si="72"/>
        <v>29.558036374896623</v>
      </c>
      <c r="H440" s="11">
        <f t="shared" si="64"/>
        <v>8.6359185398148899</v>
      </c>
      <c r="I440" s="11">
        <f t="shared" si="65"/>
        <v>0.1224618289521799</v>
      </c>
      <c r="J440" s="11">
        <f t="shared" si="66"/>
        <v>23.400017294311901</v>
      </c>
      <c r="K440" s="12">
        <f t="shared" si="67"/>
        <v>30.747727031442693</v>
      </c>
      <c r="L440" s="11">
        <f t="shared" si="68"/>
        <v>0.51246211719071155</v>
      </c>
      <c r="M440" s="12">
        <f t="shared" si="69"/>
        <v>265.5348659280034</v>
      </c>
      <c r="N440" s="11">
        <f t="shared" si="70"/>
        <v>4.4255810988000563</v>
      </c>
      <c r="O440" s="11">
        <f t="shared" si="71"/>
        <v>588.6</v>
      </c>
      <c r="P440" s="18">
        <f t="shared" si="73"/>
        <v>5.2167616664100809E-2</v>
      </c>
    </row>
    <row r="441" spans="6:16" x14ac:dyDescent="0.2">
      <c r="F441" s="10">
        <v>4.4000000000000004</v>
      </c>
      <c r="G441" s="11">
        <f t="shared" si="72"/>
        <v>29.644407747606593</v>
      </c>
      <c r="H441" s="11">
        <f t="shared" si="64"/>
        <v>8.6371372709970604</v>
      </c>
      <c r="I441" s="11">
        <f t="shared" si="65"/>
        <v>0.12128629725140803</v>
      </c>
      <c r="J441" s="11">
        <f t="shared" si="66"/>
        <v>23.406622345740296</v>
      </c>
      <c r="K441" s="12">
        <f t="shared" si="67"/>
        <v>30.683800180824779</v>
      </c>
      <c r="L441" s="11">
        <f t="shared" si="68"/>
        <v>0.51139666968041297</v>
      </c>
      <c r="M441" s="12">
        <f t="shared" si="69"/>
        <v>265.02019415762805</v>
      </c>
      <c r="N441" s="11">
        <f t="shared" si="70"/>
        <v>4.4170032359604674</v>
      </c>
      <c r="O441" s="11">
        <f t="shared" si="71"/>
        <v>588.6</v>
      </c>
      <c r="P441" s="18">
        <f t="shared" si="73"/>
        <v>5.2059450495817457E-2</v>
      </c>
    </row>
    <row r="442" spans="6:16" x14ac:dyDescent="0.2">
      <c r="F442" s="10">
        <v>4.41</v>
      </c>
      <c r="G442" s="11">
        <f t="shared" si="72"/>
        <v>29.730791190640328</v>
      </c>
      <c r="H442" s="11">
        <f t="shared" si="64"/>
        <v>8.6383443033735556</v>
      </c>
      <c r="I442" s="11">
        <f t="shared" si="65"/>
        <v>0.12012204967721959</v>
      </c>
      <c r="J442" s="11">
        <f t="shared" si="66"/>
        <v>23.413164912853414</v>
      </c>
      <c r="K442" s="12">
        <f t="shared" si="67"/>
        <v>30.62048789348659</v>
      </c>
      <c r="L442" s="11">
        <f t="shared" si="68"/>
        <v>0.51034146489144316</v>
      </c>
      <c r="M442" s="12">
        <f t="shared" si="69"/>
        <v>264.51031716121884</v>
      </c>
      <c r="N442" s="11">
        <f t="shared" si="70"/>
        <v>4.4085052860203131</v>
      </c>
      <c r="O442" s="11">
        <f t="shared" si="71"/>
        <v>588.6</v>
      </c>
      <c r="P442" s="18">
        <f t="shared" si="73"/>
        <v>5.1952322381279586E-2</v>
      </c>
    </row>
    <row r="443" spans="6:16" x14ac:dyDescent="0.2">
      <c r="F443" s="10">
        <v>4.42</v>
      </c>
      <c r="G443" s="11">
        <f t="shared" si="72"/>
        <v>29.81718658813276</v>
      </c>
      <c r="H443" s="11">
        <f t="shared" si="64"/>
        <v>8.6395397492431822</v>
      </c>
      <c r="I443" s="11">
        <f t="shared" si="65"/>
        <v>0.11896897791138476</v>
      </c>
      <c r="J443" s="11">
        <f t="shared" si="66"/>
        <v>23.419645577896155</v>
      </c>
      <c r="K443" s="12">
        <f t="shared" si="67"/>
        <v>30.557784252579239</v>
      </c>
      <c r="L443" s="11">
        <f t="shared" si="68"/>
        <v>0.50929640420965394</v>
      </c>
      <c r="M443" s="12">
        <f t="shared" si="69"/>
        <v>264.00519169895568</v>
      </c>
      <c r="N443" s="11">
        <f t="shared" si="70"/>
        <v>4.4000865283159278</v>
      </c>
      <c r="O443" s="11">
        <f t="shared" si="71"/>
        <v>588.6</v>
      </c>
      <c r="P443" s="18">
        <f t="shared" si="73"/>
        <v>5.1846222364522396E-2</v>
      </c>
    </row>
    <row r="444" spans="6:16" x14ac:dyDescent="0.2">
      <c r="F444" s="10">
        <v>4.43</v>
      </c>
      <c r="G444" s="11">
        <f t="shared" si="72"/>
        <v>29.903593825331029</v>
      </c>
      <c r="H444" s="11">
        <f t="shared" si="64"/>
        <v>8.6407237198267701</v>
      </c>
      <c r="I444" s="11">
        <f t="shared" si="65"/>
        <v>0.11782697467543893</v>
      </c>
      <c r="J444" s="11">
        <f t="shared" si="66"/>
        <v>23.426064917859708</v>
      </c>
      <c r="K444" s="12">
        <f t="shared" si="67"/>
        <v>30.495683398386042</v>
      </c>
      <c r="L444" s="11">
        <f t="shared" si="68"/>
        <v>0.50826138997310066</v>
      </c>
      <c r="M444" s="12">
        <f t="shared" si="69"/>
        <v>263.5047748927617</v>
      </c>
      <c r="N444" s="11">
        <f t="shared" si="70"/>
        <v>4.3917462482126952</v>
      </c>
      <c r="O444" s="11">
        <f t="shared" si="71"/>
        <v>588.6</v>
      </c>
      <c r="P444" s="18">
        <f t="shared" si="73"/>
        <v>5.1741140584882925E-2</v>
      </c>
    </row>
    <row r="445" spans="6:16" x14ac:dyDescent="0.2">
      <c r="F445" s="10">
        <v>4.4400000000000004</v>
      </c>
      <c r="G445" s="11">
        <f t="shared" si="72"/>
        <v>29.990012788583805</v>
      </c>
      <c r="H445" s="11">
        <f t="shared" si="64"/>
        <v>8.6418963252775161</v>
      </c>
      <c r="I445" s="11">
        <f t="shared" si="65"/>
        <v>0.11669593372070103</v>
      </c>
      <c r="J445" s="11">
        <f t="shared" si="66"/>
        <v>23.432423504525552</v>
      </c>
      <c r="K445" s="12">
        <f t="shared" si="67"/>
        <v>30.434179527767615</v>
      </c>
      <c r="L445" s="11">
        <f t="shared" si="68"/>
        <v>0.50723632546279362</v>
      </c>
      <c r="M445" s="12">
        <f t="shared" si="69"/>
        <v>263.00902422385116</v>
      </c>
      <c r="N445" s="11">
        <f t="shared" si="70"/>
        <v>4.3834837370641866</v>
      </c>
      <c r="O445" s="11">
        <f t="shared" si="71"/>
        <v>588.6</v>
      </c>
      <c r="P445" s="18">
        <f t="shared" si="73"/>
        <v>5.1637067276093122E-2</v>
      </c>
    </row>
    <row r="446" spans="6:16" x14ac:dyDescent="0.2">
      <c r="F446" s="10">
        <v>4.45</v>
      </c>
      <c r="G446" s="11">
        <f t="shared" si="72"/>
        <v>30.076443365330718</v>
      </c>
      <c r="H446" s="11">
        <f t="shared" si="64"/>
        <v>8.6430576746912458</v>
      </c>
      <c r="I446" s="11">
        <f t="shared" si="65"/>
        <v>0.11557574981838964</v>
      </c>
      <c r="J446" s="11">
        <f t="shared" si="66"/>
        <v>23.438721904509261</v>
      </c>
      <c r="K446" s="12">
        <f t="shared" si="67"/>
        <v>30.373266893612641</v>
      </c>
      <c r="L446" s="11">
        <f t="shared" si="68"/>
        <v>0.50622111489354404</v>
      </c>
      <c r="M446" s="12">
        <f t="shared" si="69"/>
        <v>262.51789753028424</v>
      </c>
      <c r="N446" s="11">
        <f t="shared" si="70"/>
        <v>4.3752982921714043</v>
      </c>
      <c r="O446" s="11">
        <f t="shared" si="71"/>
        <v>588.6</v>
      </c>
      <c r="P446" s="18">
        <f t="shared" si="73"/>
        <v>5.1533992765381884E-2</v>
      </c>
    </row>
    <row r="447" spans="6:16" x14ac:dyDescent="0.2">
      <c r="F447" s="10">
        <v>4.46</v>
      </c>
      <c r="G447" s="11">
        <f t="shared" si="72"/>
        <v>30.162885444091884</v>
      </c>
      <c r="H447" s="11">
        <f t="shared" si="64"/>
        <v>8.6442078761165515</v>
      </c>
      <c r="I447" s="11">
        <f t="shared" si="65"/>
        <v>0.11446631874983165</v>
      </c>
      <c r="J447" s="11">
        <f t="shared" si="66"/>
        <v>23.44496067930384</v>
      </c>
      <c r="K447" s="12">
        <f t="shared" si="67"/>
        <v>30.312939804293741</v>
      </c>
      <c r="L447" s="11">
        <f t="shared" si="68"/>
        <v>0.50521566340489565</v>
      </c>
      <c r="M447" s="12">
        <f t="shared" si="69"/>
        <v>262.03135300452288</v>
      </c>
      <c r="N447" s="11">
        <f t="shared" si="70"/>
        <v>4.3671892167420481</v>
      </c>
      <c r="O447" s="11">
        <f t="shared" si="71"/>
        <v>588.6</v>
      </c>
      <c r="P447" s="18">
        <f t="shared" si="73"/>
        <v>5.1431907472584963E-2</v>
      </c>
    </row>
    <row r="448" spans="6:16" x14ac:dyDescent="0.2">
      <c r="F448" s="10">
        <v>4.47</v>
      </c>
      <c r="G448" s="11">
        <f t="shared" si="72"/>
        <v>30.249338914457532</v>
      </c>
      <c r="H448" s="11">
        <f t="shared" si="64"/>
        <v>8.6453470365648499</v>
      </c>
      <c r="I448" s="11">
        <f t="shared" si="65"/>
        <v>0.11336753729676666</v>
      </c>
      <c r="J448" s="11">
        <f t="shared" si="66"/>
        <v>23.451140385322891</v>
      </c>
      <c r="K448" s="12">
        <f t="shared" si="67"/>
        <v>30.253192623128889</v>
      </c>
      <c r="L448" s="11">
        <f t="shared" si="68"/>
        <v>0.5042198770521481</v>
      </c>
      <c r="M448" s="12">
        <f t="shared" si="69"/>
        <v>261.54934919099293</v>
      </c>
      <c r="N448" s="11">
        <f t="shared" si="70"/>
        <v>4.3591558198498817</v>
      </c>
      <c r="O448" s="11">
        <f t="shared" si="71"/>
        <v>588.6</v>
      </c>
      <c r="P448" s="18">
        <f t="shared" si="73"/>
        <v>5.1330801909263507E-2</v>
      </c>
    </row>
    <row r="449" spans="6:16" x14ac:dyDescent="0.2">
      <c r="F449" s="10">
        <v>4.4800000000000004</v>
      </c>
      <c r="G449" s="11">
        <f t="shared" si="72"/>
        <v>30.335803667077734</v>
      </c>
      <c r="H449" s="11">
        <f t="shared" si="64"/>
        <v>8.6464752620203384</v>
      </c>
      <c r="I449" s="11">
        <f t="shared" si="65"/>
        <v>0.11227930323174372</v>
      </c>
      <c r="J449" s="11">
        <f t="shared" si="66"/>
        <v>23.457261573943452</v>
      </c>
      <c r="K449" s="12">
        <f t="shared" si="67"/>
        <v>30.194019767848076</v>
      </c>
      <c r="L449" s="11">
        <f t="shared" si="68"/>
        <v>0.50323366279746795</v>
      </c>
      <c r="M449" s="12">
        <f t="shared" si="69"/>
        <v>261.07184498365149</v>
      </c>
      <c r="N449" s="11">
        <f t="shared" si="70"/>
        <v>4.3511974163941911</v>
      </c>
      <c r="O449" s="11">
        <f t="shared" si="71"/>
        <v>588.6</v>
      </c>
      <c r="P449" s="18">
        <f t="shared" si="73"/>
        <v>5.1230666677830806E-2</v>
      </c>
    </row>
    <row r="450" spans="6:16" x14ac:dyDescent="0.2">
      <c r="F450" s="10">
        <v>4.49</v>
      </c>
      <c r="G450" s="11">
        <f t="shared" si="72"/>
        <v>30.422279593652231</v>
      </c>
      <c r="H450" s="11">
        <f t="shared" ref="H450:H513" si="74">$A$3*(1-EXP(-F450/$A$5))</f>
        <v>8.6475926574498505</v>
      </c>
      <c r="I450" s="11">
        <f t="shared" si="65"/>
        <v>0.11120151530861039</v>
      </c>
      <c r="J450" s="11">
        <f t="shared" si="66"/>
        <v>23.46332479154848</v>
      </c>
      <c r="K450" s="12">
        <f t="shared" si="67"/>
        <v>30.135415710065104</v>
      </c>
      <c r="L450" s="11">
        <f t="shared" si="68"/>
        <v>0.50225692850108505</v>
      </c>
      <c r="M450" s="12">
        <f t="shared" si="69"/>
        <v>260.59879962355785</v>
      </c>
      <c r="N450" s="11">
        <f t="shared" si="70"/>
        <v>4.3433133270592981</v>
      </c>
      <c r="O450" s="11">
        <f t="shared" si="71"/>
        <v>588.6</v>
      </c>
      <c r="P450" s="18">
        <f t="shared" si="73"/>
        <v>5.1131492470687011E-2</v>
      </c>
    </row>
    <row r="451" spans="6:16" x14ac:dyDescent="0.2">
      <c r="F451" s="10">
        <v>4.5</v>
      </c>
      <c r="G451" s="11">
        <f t="shared" si="72"/>
        <v>30.508766586920359</v>
      </c>
      <c r="H451" s="11">
        <f t="shared" si="74"/>
        <v>8.6486993268126273</v>
      </c>
      <c r="I451" s="11">
        <f t="shared" ref="I451:I514" si="75">($A$3/$A$5)*EXP(-F451/$A$5)</f>
        <v>0.11013407325309305</v>
      </c>
      <c r="J451" s="11">
        <f t="shared" ref="J451:J514" si="76">(0.5*(1.293*($A$13/760*273/(273+$A$11)))*((0.2025*$A$7^0.725*$A$9^0.425)*0.266)*0.9)*H451^2</f>
        <v>23.469330579569128</v>
      </c>
      <c r="K451" s="12">
        <f t="shared" ref="K451:K514" si="77">J451+$A$9*I451</f>
        <v>30.077374974754711</v>
      </c>
      <c r="L451" s="11">
        <f t="shared" ref="L451:L514" si="78">K451/$A$9</f>
        <v>0.50128958291257852</v>
      </c>
      <c r="M451" s="12">
        <f t="shared" ref="M451:M514" si="79">K451*H451</f>
        <v>260.13017269645206</v>
      </c>
      <c r="N451" s="11">
        <f t="shared" ref="N451:N514" si="80">L451*H451</f>
        <v>4.3355028782742009</v>
      </c>
      <c r="O451" s="11">
        <f t="shared" ref="O451:O514" si="81">$A$9*9.81</f>
        <v>588.6</v>
      </c>
      <c r="P451" s="18">
        <f t="shared" si="73"/>
        <v>5.103327006936223E-2</v>
      </c>
    </row>
    <row r="452" spans="6:16" x14ac:dyDescent="0.2">
      <c r="F452" s="10">
        <v>4.51</v>
      </c>
      <c r="G452" s="11">
        <f t="shared" ref="G452:G515" si="82">G451+H452*0.01</f>
        <v>30.595264540651058</v>
      </c>
      <c r="H452" s="11">
        <f t="shared" si="74"/>
        <v>8.6497953730699919</v>
      </c>
      <c r="I452" s="11">
        <f t="shared" si="75"/>
        <v>0.10907687775346774</v>
      </c>
      <c r="J452" s="11">
        <f t="shared" si="76"/>
        <v>23.475279474526676</v>
      </c>
      <c r="K452" s="12">
        <f t="shared" si="77"/>
        <v>30.01989213973474</v>
      </c>
      <c r="L452" s="11">
        <f t="shared" si="78"/>
        <v>0.50033153566224564</v>
      </c>
      <c r="M452" s="12">
        <f t="shared" si="79"/>
        <v>259.66592413033777</v>
      </c>
      <c r="N452" s="11">
        <f t="shared" si="80"/>
        <v>4.3277654021722958</v>
      </c>
      <c r="O452" s="11">
        <f t="shared" si="81"/>
        <v>588.6</v>
      </c>
      <c r="P452" s="18">
        <f t="shared" si="73"/>
        <v>5.0935990343667505E-2</v>
      </c>
    </row>
    <row r="453" spans="6:16" x14ac:dyDescent="0.2">
      <c r="F453" s="10">
        <v>4.5199999999999996</v>
      </c>
      <c r="G453" s="11">
        <f t="shared" si="82"/>
        <v>30.681773349633009</v>
      </c>
      <c r="H453" s="11">
        <f t="shared" si="74"/>
        <v>8.6508808981949183</v>
      </c>
      <c r="I453" s="11">
        <f t="shared" si="75"/>
        <v>0.1080298304513204</v>
      </c>
      <c r="J453" s="11">
        <f t="shared" si="76"/>
        <v>23.481172008074136</v>
      </c>
      <c r="K453" s="12">
        <f t="shared" si="77"/>
        <v>29.962961835153362</v>
      </c>
      <c r="L453" s="11">
        <f t="shared" si="78"/>
        <v>0.49938269725255602</v>
      </c>
      <c r="M453" s="12">
        <f t="shared" si="79"/>
        <v>259.20601419307155</v>
      </c>
      <c r="N453" s="11">
        <f t="shared" si="80"/>
        <v>4.3201002365511929</v>
      </c>
      <c r="O453" s="11">
        <f t="shared" si="81"/>
        <v>588.6</v>
      </c>
      <c r="P453" s="18">
        <f t="shared" si="73"/>
        <v>5.083964425085364E-2</v>
      </c>
    </row>
    <row r="454" spans="6:16" x14ac:dyDescent="0.2">
      <c r="F454" s="10">
        <v>4.53</v>
      </c>
      <c r="G454" s="11">
        <f t="shared" si="82"/>
        <v>30.768292909664822</v>
      </c>
      <c r="H454" s="11">
        <f t="shared" si="74"/>
        <v>8.6519560031815246</v>
      </c>
      <c r="I454" s="11">
        <f t="shared" si="75"/>
        <v>0.106992833932396</v>
      </c>
      <c r="J454" s="11">
        <f t="shared" si="76"/>
        <v>23.487008707037607</v>
      </c>
      <c r="K454" s="12">
        <f t="shared" si="77"/>
        <v>29.906578742981367</v>
      </c>
      <c r="L454" s="11">
        <f t="shared" si="78"/>
        <v>0.49844297904968943</v>
      </c>
      <c r="M454" s="12">
        <f t="shared" si="79"/>
        <v>258.75040348995861</v>
      </c>
      <c r="N454" s="11">
        <f t="shared" si="80"/>
        <v>4.3125067248326436</v>
      </c>
      <c r="O454" s="11">
        <f t="shared" si="81"/>
        <v>588.6</v>
      </c>
      <c r="P454" s="18">
        <f t="shared" si="73"/>
        <v>5.0744222834778113E-2</v>
      </c>
    </row>
    <row r="455" spans="6:16" x14ac:dyDescent="0.2">
      <c r="F455" s="10">
        <v>4.54</v>
      </c>
      <c r="G455" s="11">
        <f t="shared" si="82"/>
        <v>30.854823117545369</v>
      </c>
      <c r="H455" s="11">
        <f t="shared" si="74"/>
        <v>8.6530207880544765</v>
      </c>
      <c r="I455" s="11">
        <f t="shared" si="75"/>
        <v>0.1059657917175353</v>
      </c>
      <c r="J455" s="11">
        <f t="shared" si="76"/>
        <v>23.492790093457383</v>
      </c>
      <c r="K455" s="12">
        <f t="shared" si="77"/>
        <v>29.8507375965095</v>
      </c>
      <c r="L455" s="11">
        <f t="shared" si="78"/>
        <v>0.49751229327515833</v>
      </c>
      <c r="M455" s="12">
        <f t="shared" si="79"/>
        <v>258.29905296135604</v>
      </c>
      <c r="N455" s="11">
        <f t="shared" si="80"/>
        <v>4.3049842160226008</v>
      </c>
      <c r="O455" s="11">
        <f t="shared" si="81"/>
        <v>588.6</v>
      </c>
      <c r="P455" s="18">
        <f t="shared" si="73"/>
        <v>5.0649717225079785E-2</v>
      </c>
    </row>
    <row r="456" spans="6:16" x14ac:dyDescent="0.2">
      <c r="F456" s="10">
        <v>4.55</v>
      </c>
      <c r="G456" s="11">
        <f t="shared" si="82"/>
        <v>30.941363871064151</v>
      </c>
      <c r="H456" s="11">
        <f t="shared" si="74"/>
        <v>8.6540753518782783</v>
      </c>
      <c r="I456" s="11">
        <f t="shared" si="75"/>
        <v>0.10494860825369873</v>
      </c>
      <c r="J456" s="11">
        <f t="shared" si="76"/>
        <v>23.498516684628626</v>
      </c>
      <c r="K456" s="12">
        <f t="shared" si="77"/>
        <v>29.795433179850548</v>
      </c>
      <c r="L456" s="11">
        <f t="shared" si="78"/>
        <v>0.49659055299750915</v>
      </c>
      <c r="M456" s="12">
        <f t="shared" si="79"/>
        <v>257.85192388028088</v>
      </c>
      <c r="N456" s="11">
        <f t="shared" si="80"/>
        <v>4.2975320646713477</v>
      </c>
      <c r="O456" s="11">
        <f t="shared" si="81"/>
        <v>588.6</v>
      </c>
      <c r="P456" s="18">
        <f t="shared" si="73"/>
        <v>5.0556118636361121E-2</v>
      </c>
    </row>
    <row r="457" spans="6:16" x14ac:dyDescent="0.2">
      <c r="F457" s="10">
        <v>4.5599999999999996</v>
      </c>
      <c r="G457" s="11">
        <f t="shared" si="82"/>
        <v>31.027915068991817</v>
      </c>
      <c r="H457" s="11">
        <f t="shared" si="74"/>
        <v>8.6551197927665005</v>
      </c>
      <c r="I457" s="11">
        <f t="shared" si="75"/>
        <v>0.10394118890507645</v>
      </c>
      <c r="J457" s="11">
        <f t="shared" si="76"/>
        <v>23.50418899314187</v>
      </c>
      <c r="K457" s="12">
        <f t="shared" si="77"/>
        <v>29.740660327446456</v>
      </c>
      <c r="L457" s="11">
        <f t="shared" si="78"/>
        <v>0.49567767212410757</v>
      </c>
      <c r="M457" s="12">
        <f t="shared" si="79"/>
        <v>257.40897785002727</v>
      </c>
      <c r="N457" s="11">
        <f t="shared" si="80"/>
        <v>4.2901496308337874</v>
      </c>
      <c r="O457" s="11">
        <f t="shared" si="81"/>
        <v>588.6</v>
      </c>
      <c r="P457" s="18">
        <f t="shared" si="73"/>
        <v>5.0463418367378353E-2</v>
      </c>
    </row>
    <row r="458" spans="6:16" x14ac:dyDescent="0.2">
      <c r="F458" s="10">
        <v>4.57</v>
      </c>
      <c r="G458" s="11">
        <f t="shared" si="82"/>
        <v>31.114476611070724</v>
      </c>
      <c r="H458" s="11">
        <f t="shared" si="74"/>
        <v>8.6561542078909053</v>
      </c>
      <c r="I458" s="11">
        <f t="shared" si="75"/>
        <v>0.10294343994428364</v>
      </c>
      <c r="J458" s="11">
        <f t="shared" si="76"/>
        <v>23.509807526923218</v>
      </c>
      <c r="K458" s="12">
        <f t="shared" si="77"/>
        <v>29.686413923580236</v>
      </c>
      <c r="L458" s="11">
        <f t="shared" si="78"/>
        <v>0.49477356539300393</v>
      </c>
      <c r="M458" s="12">
        <f t="shared" si="79"/>
        <v>256.97017680179022</v>
      </c>
      <c r="N458" s="11">
        <f t="shared" si="80"/>
        <v>4.2828362800298372</v>
      </c>
      <c r="O458" s="11">
        <f t="shared" si="81"/>
        <v>588.6</v>
      </c>
      <c r="P458" s="18">
        <f t="shared" si="73"/>
        <v>5.0371607800239158E-2</v>
      </c>
    </row>
    <row r="459" spans="6:16" x14ac:dyDescent="0.2">
      <c r="F459" s="10">
        <v>4.58</v>
      </c>
      <c r="G459" s="11">
        <f t="shared" si="82"/>
        <v>31.201048398005629</v>
      </c>
      <c r="H459" s="11">
        <f t="shared" si="74"/>
        <v>8.6571786934904882</v>
      </c>
      <c r="I459" s="11">
        <f t="shared" si="75"/>
        <v>0.10195526854364047</v>
      </c>
      <c r="J459" s="11">
        <f t="shared" si="76"/>
        <v>23.515372789274203</v>
      </c>
      <c r="K459" s="12">
        <f t="shared" si="77"/>
        <v>29.632688901892632</v>
      </c>
      <c r="L459" s="11">
        <f t="shared" si="78"/>
        <v>0.4938781483648772</v>
      </c>
      <c r="M459" s="12">
        <f t="shared" si="79"/>
        <v>256.53548299229692</v>
      </c>
      <c r="N459" s="11">
        <f t="shared" si="80"/>
        <v>4.275591383204949</v>
      </c>
      <c r="O459" s="11">
        <f t="shared" si="81"/>
        <v>588.6</v>
      </c>
      <c r="P459" s="18">
        <f t="shared" si="73"/>
        <v>5.0280678399607835E-2</v>
      </c>
    </row>
    <row r="460" spans="6:16" x14ac:dyDescent="0.2">
      <c r="F460" s="10">
        <v>4.59</v>
      </c>
      <c r="G460" s="11">
        <f t="shared" si="82"/>
        <v>31.287630331454434</v>
      </c>
      <c r="H460" s="11">
        <f t="shared" si="74"/>
        <v>8.6581933448804254</v>
      </c>
      <c r="I460" s="11">
        <f t="shared" si="75"/>
        <v>0.10097658276653562</v>
      </c>
      <c r="J460" s="11">
        <f t="shared" si="76"/>
        <v>23.520885278911351</v>
      </c>
      <c r="K460" s="12">
        <f t="shared" si="77"/>
        <v>29.579480244903486</v>
      </c>
      <c r="L460" s="11">
        <f t="shared" si="78"/>
        <v>0.49299133741505813</v>
      </c>
      <c r="M460" s="12">
        <f t="shared" si="79"/>
        <v>256.10485900144539</v>
      </c>
      <c r="N460" s="11">
        <f t="shared" si="80"/>
        <v>4.2684143166907562</v>
      </c>
      <c r="O460" s="11">
        <f t="shared" si="81"/>
        <v>588.6</v>
      </c>
      <c r="P460" s="18">
        <f t="shared" si="73"/>
        <v>5.0190621711917897E-2</v>
      </c>
    </row>
    <row r="461" spans="6:16" x14ac:dyDescent="0.2">
      <c r="F461" s="10">
        <v>4.5999999999999996</v>
      </c>
      <c r="G461" s="11">
        <f t="shared" si="82"/>
        <v>31.374222314019043</v>
      </c>
      <c r="H461" s="11">
        <f t="shared" si="74"/>
        <v>8.6591982564609538</v>
      </c>
      <c r="I461" s="11">
        <f t="shared" si="75"/>
        <v>0.10000729155887271</v>
      </c>
      <c r="J461" s="11">
        <f t="shared" si="76"/>
        <v>23.526345490005568</v>
      </c>
      <c r="K461" s="12">
        <f t="shared" si="77"/>
        <v>29.526782983537931</v>
      </c>
      <c r="L461" s="11">
        <f t="shared" si="78"/>
        <v>0.49211304972563219</v>
      </c>
      <c r="M461" s="12">
        <f t="shared" si="79"/>
        <v>255.67826772995261</v>
      </c>
      <c r="N461" s="11">
        <f t="shared" si="80"/>
        <v>4.2613044621658771</v>
      </c>
      <c r="O461" s="11">
        <f t="shared" si="81"/>
        <v>588.6</v>
      </c>
      <c r="P461" s="18">
        <f t="shared" si="73"/>
        <v>5.0101429364592359E-2</v>
      </c>
    </row>
    <row r="462" spans="6:16" x14ac:dyDescent="0.2">
      <c r="F462" s="10">
        <v>4.6100000000000003</v>
      </c>
      <c r="G462" s="11">
        <f t="shared" si="82"/>
        <v>31.460824249236303</v>
      </c>
      <c r="H462" s="11">
        <f t="shared" si="74"/>
        <v>8.6601935217261374</v>
      </c>
      <c r="I462" s="11">
        <f t="shared" si="75"/>
        <v>9.9047304740598946E-2</v>
      </c>
      <c r="J462" s="11">
        <f t="shared" si="76"/>
        <v>23.531753912221053</v>
      </c>
      <c r="K462" s="12">
        <f t="shared" si="77"/>
        <v>29.474592196656989</v>
      </c>
      <c r="L462" s="11">
        <f t="shared" si="78"/>
        <v>0.4912432032776165</v>
      </c>
      <c r="M462" s="12">
        <f t="shared" si="79"/>
        <v>255.25567239700862</v>
      </c>
      <c r="N462" s="11">
        <f t="shared" si="80"/>
        <v>4.2542612066168104</v>
      </c>
      <c r="O462" s="11">
        <f t="shared" si="81"/>
        <v>588.6</v>
      </c>
      <c r="P462" s="18">
        <f t="shared" si="73"/>
        <v>5.0013093065270887E-2</v>
      </c>
    </row>
    <row r="463" spans="6:16" x14ac:dyDescent="0.2">
      <c r="F463" s="10">
        <v>4.62</v>
      </c>
      <c r="G463" s="11">
        <f t="shared" si="82"/>
        <v>31.547436041569028</v>
      </c>
      <c r="H463" s="11">
        <f t="shared" si="74"/>
        <v>8.6611792332725859</v>
      </c>
      <c r="I463" s="11">
        <f t="shared" si="75"/>
        <v>9.8096532997315328E-2</v>
      </c>
      <c r="J463" s="11">
        <f t="shared" si="76"/>
        <v>23.537111030754151</v>
      </c>
      <c r="K463" s="12">
        <f t="shared" si="77"/>
        <v>29.422903010593071</v>
      </c>
      <c r="L463" s="11">
        <f t="shared" si="78"/>
        <v>0.49038171684321785</v>
      </c>
      <c r="M463" s="12">
        <f t="shared" si="79"/>
        <v>254.83703653794217</v>
      </c>
      <c r="N463" s="11">
        <f t="shared" si="80"/>
        <v>4.2472839422990356</v>
      </c>
      <c r="O463" s="11">
        <f t="shared" si="81"/>
        <v>588.6</v>
      </c>
      <c r="P463" s="18">
        <f t="shared" si="73"/>
        <v>4.9925604601044782E-2</v>
      </c>
    </row>
    <row r="464" spans="6:16" x14ac:dyDescent="0.2">
      <c r="F464" s="10">
        <v>4.63</v>
      </c>
      <c r="G464" s="11">
        <f t="shared" si="82"/>
        <v>31.63405759639711</v>
      </c>
      <c r="H464" s="11">
        <f t="shared" si="74"/>
        <v>8.6621554828080498</v>
      </c>
      <c r="I464" s="11">
        <f t="shared" si="75"/>
        <v>9.71548878719663E-2</v>
      </c>
      <c r="J464" s="11">
        <f t="shared" si="76"/>
        <v>23.542417326371687</v>
      </c>
      <c r="K464" s="12">
        <f t="shared" si="77"/>
        <v>29.371710598689667</v>
      </c>
      <c r="L464" s="11">
        <f t="shared" si="78"/>
        <v>0.48952850997816111</v>
      </c>
      <c r="M464" s="12">
        <f t="shared" si="79"/>
        <v>254.42232400189101</v>
      </c>
      <c r="N464" s="11">
        <f t="shared" si="80"/>
        <v>4.2403720666981837</v>
      </c>
      <c r="O464" s="11">
        <f t="shared" si="81"/>
        <v>588.6</v>
      </c>
      <c r="P464" s="18">
        <f t="shared" si="73"/>
        <v>4.9838955837698581E-2</v>
      </c>
    </row>
    <row r="465" spans="6:16" x14ac:dyDescent="0.2">
      <c r="F465" s="10">
        <v>4.6399999999999997</v>
      </c>
      <c r="G465" s="11">
        <f t="shared" si="82"/>
        <v>31.720688820008711</v>
      </c>
      <c r="H465" s="11">
        <f t="shared" si="74"/>
        <v>8.6631223611599655</v>
      </c>
      <c r="I465" s="11">
        <f t="shared" si="75"/>
        <v>9.6222281756610795E-2</v>
      </c>
      <c r="J465" s="11">
        <f t="shared" si="76"/>
        <v>23.547673275449203</v>
      </c>
      <c r="K465" s="12">
        <f t="shared" si="77"/>
        <v>29.32101018084585</v>
      </c>
      <c r="L465" s="11">
        <f t="shared" si="78"/>
        <v>0.48868350301409752</v>
      </c>
      <c r="M465" s="12">
        <f t="shared" si="79"/>
        <v>254.01149894948469</v>
      </c>
      <c r="N465" s="11">
        <f t="shared" si="80"/>
        <v>4.2335249824914118</v>
      </c>
      <c r="O465" s="11">
        <f t="shared" si="81"/>
        <v>588.6</v>
      </c>
      <c r="P465" s="18">
        <f t="shared" si="73"/>
        <v>4.9753138718959318E-2</v>
      </c>
    </row>
    <row r="466" spans="6:16" x14ac:dyDescent="0.2">
      <c r="F466" s="10">
        <v>4.6500000000000004</v>
      </c>
      <c r="G466" s="11">
        <f t="shared" si="82"/>
        <v>31.807329619591549</v>
      </c>
      <c r="H466" s="11">
        <f t="shared" si="74"/>
        <v>8.6640799582838994</v>
      </c>
      <c r="I466" s="11">
        <f t="shared" si="75"/>
        <v>9.5298627884270973E-2</v>
      </c>
      <c r="J466" s="11">
        <f t="shared" si="76"/>
        <v>23.552879350008794</v>
      </c>
      <c r="K466" s="12">
        <f t="shared" si="77"/>
        <v>29.270797023065054</v>
      </c>
      <c r="L466" s="11">
        <f t="shared" si="78"/>
        <v>0.48784661705108423</v>
      </c>
      <c r="M466" s="12">
        <f t="shared" si="79"/>
        <v>253.60452585053395</v>
      </c>
      <c r="N466" s="11">
        <f t="shared" si="80"/>
        <v>4.2267420975088994</v>
      </c>
      <c r="O466" s="11">
        <f t="shared" si="81"/>
        <v>588.6</v>
      </c>
      <c r="P466" s="18">
        <f t="shared" si="73"/>
        <v>4.9668145265752486E-2</v>
      </c>
    </row>
    <row r="467" spans="6:16" x14ac:dyDescent="0.2">
      <c r="F467" s="10">
        <v>4.66</v>
      </c>
      <c r="G467" s="11">
        <f t="shared" si="82"/>
        <v>31.893979903224267</v>
      </c>
      <c r="H467" s="11">
        <f t="shared" si="74"/>
        <v>8.6650283632719223</v>
      </c>
      <c r="I467" s="11">
        <f t="shared" si="75"/>
        <v>9.438384032086003E-2</v>
      </c>
      <c r="J467" s="11">
        <f t="shared" si="76"/>
        <v>23.558036017756752</v>
      </c>
      <c r="K467" s="12">
        <f t="shared" si="77"/>
        <v>29.221066437008353</v>
      </c>
      <c r="L467" s="11">
        <f t="shared" si="78"/>
        <v>0.48701777395013923</v>
      </c>
      <c r="M467" s="12">
        <f t="shared" si="79"/>
        <v>253.20136948173061</v>
      </c>
      <c r="N467" s="11">
        <f t="shared" si="80"/>
        <v>4.2200228246955103</v>
      </c>
      <c r="O467" s="11">
        <f t="shared" si="81"/>
        <v>588.6</v>
      </c>
      <c r="P467" s="18">
        <f t="shared" si="73"/>
        <v>4.9583967575465279E-2</v>
      </c>
    </row>
    <row r="468" spans="6:16" x14ac:dyDescent="0.2">
      <c r="F468" s="10">
        <v>4.67</v>
      </c>
      <c r="G468" s="11">
        <f t="shared" si="82"/>
        <v>31.980639579867876</v>
      </c>
      <c r="H468" s="11">
        <f t="shared" si="74"/>
        <v>8.6659676643608918</v>
      </c>
      <c r="I468" s="11">
        <f t="shared" si="75"/>
        <v>9.3477833957186784E-2</v>
      </c>
      <c r="J468" s="11">
        <f t="shared" si="76"/>
        <v>23.563143742120822</v>
      </c>
      <c r="K468" s="12">
        <f t="shared" si="77"/>
        <v>29.171813779552028</v>
      </c>
      <c r="L468" s="11">
        <f t="shared" si="78"/>
        <v>0.48619689632586716</v>
      </c>
      <c r="M468" s="12">
        <f t="shared" si="79"/>
        <v>252.80199492435537</v>
      </c>
      <c r="N468" s="11">
        <f t="shared" si="80"/>
        <v>4.2133665820725898</v>
      </c>
      <c r="O468" s="11">
        <f t="shared" si="81"/>
        <v>588.6</v>
      </c>
      <c r="P468" s="18">
        <f t="shared" si="73"/>
        <v>4.9500597821216567E-2</v>
      </c>
    </row>
    <row r="469" spans="6:16" x14ac:dyDescent="0.2">
      <c r="F469" s="10">
        <v>4.68</v>
      </c>
      <c r="G469" s="11">
        <f t="shared" si="82"/>
        <v>32.067308559357286</v>
      </c>
      <c r="H469" s="11">
        <f t="shared" si="74"/>
        <v>8.666897948940667</v>
      </c>
      <c r="I469" s="11">
        <f t="shared" si="75"/>
        <v>9.2580524501037292E-2</v>
      </c>
      <c r="J469" s="11">
        <f t="shared" si="76"/>
        <v>23.568202982287296</v>
      </c>
      <c r="K469" s="12">
        <f t="shared" si="77"/>
        <v>29.123034452349533</v>
      </c>
      <c r="L469" s="11">
        <f t="shared" si="78"/>
        <v>0.48538390753915889</v>
      </c>
      <c r="M469" s="12">
        <f t="shared" si="79"/>
        <v>252.40636756199655</v>
      </c>
      <c r="N469" s="11">
        <f t="shared" si="80"/>
        <v>4.2067727926999421</v>
      </c>
      <c r="O469" s="11">
        <f t="shared" si="81"/>
        <v>588.6</v>
      </c>
      <c r="P469" s="18">
        <f t="shared" si="73"/>
        <v>4.9418028251133873E-2</v>
      </c>
    </row>
    <row r="470" spans="6:16" x14ac:dyDescent="0.2">
      <c r="F470" s="10">
        <v>4.6900000000000004</v>
      </c>
      <c r="G470" s="11">
        <f t="shared" si="82"/>
        <v>32.15398675239291</v>
      </c>
      <c r="H470" s="11">
        <f t="shared" si="74"/>
        <v>8.6678193035622382</v>
      </c>
      <c r="I470" s="11">
        <f t="shared" si="75"/>
        <v>9.1691828469332964E-2</v>
      </c>
      <c r="J470" s="11">
        <f t="shared" si="76"/>
        <v>23.573214193237746</v>
      </c>
      <c r="K470" s="12">
        <f t="shared" si="77"/>
        <v>29.074723901397725</v>
      </c>
      <c r="L470" s="11">
        <f t="shared" si="78"/>
        <v>0.48457873168996207</v>
      </c>
      <c r="M470" s="12">
        <f t="shared" si="79"/>
        <v>252.0144530782776</v>
      </c>
      <c r="N470" s="11">
        <f t="shared" si="80"/>
        <v>4.2002408846379593</v>
      </c>
      <c r="O470" s="11">
        <f t="shared" si="81"/>
        <v>588.6</v>
      </c>
      <c r="P470" s="18">
        <f t="shared" si="73"/>
        <v>4.9336251187637216E-2</v>
      </c>
    </row>
    <row r="471" spans="6:16" x14ac:dyDescent="0.2">
      <c r="F471" s="10">
        <v>4.7</v>
      </c>
      <c r="G471" s="11">
        <f t="shared" si="82"/>
        <v>32.240674070532371</v>
      </c>
      <c r="H471" s="11">
        <f t="shared" si="74"/>
        <v>8.6687318139457759</v>
      </c>
      <c r="I471" s="11">
        <f t="shared" si="75"/>
        <v>9.0811663180363475E-2</v>
      </c>
      <c r="J471" s="11">
        <f t="shared" si="76"/>
        <v>23.578177825785513</v>
      </c>
      <c r="K471" s="12">
        <f t="shared" si="77"/>
        <v>29.026877616607322</v>
      </c>
      <c r="L471" s="11">
        <f t="shared" si="78"/>
        <v>0.48378129361012207</v>
      </c>
      <c r="M471" s="12">
        <f t="shared" si="79"/>
        <v>251.62621745459444</v>
      </c>
      <c r="N471" s="11">
        <f t="shared" si="80"/>
        <v>4.1937702909099075</v>
      </c>
      <c r="O471" s="11">
        <f t="shared" si="81"/>
        <v>588.6</v>
      </c>
      <c r="P471" s="18">
        <f t="shared" si="73"/>
        <v>4.9255259026729621E-2</v>
      </c>
    </row>
    <row r="472" spans="6:16" x14ac:dyDescent="0.2">
      <c r="F472" s="10">
        <v>4.71</v>
      </c>
      <c r="G472" s="11">
        <f t="shared" si="82"/>
        <v>32.327370426182256</v>
      </c>
      <c r="H472" s="11">
        <f t="shared" si="74"/>
        <v>8.6696355649886065</v>
      </c>
      <c r="I472" s="11">
        <f t="shared" si="75"/>
        <v>8.9939946746093902E-2</v>
      </c>
      <c r="J472" s="11">
        <f t="shared" si="76"/>
        <v>23.583094326611871</v>
      </c>
      <c r="K472" s="12">
        <f t="shared" si="77"/>
        <v>28.979491131377504</v>
      </c>
      <c r="L472" s="11">
        <f t="shared" si="78"/>
        <v>0.48299151885629171</v>
      </c>
      <c r="M472" s="12">
        <f t="shared" si="79"/>
        <v>251.24162696786232</v>
      </c>
      <c r="N472" s="11">
        <f t="shared" si="80"/>
        <v>4.1873604494643715</v>
      </c>
      <c r="O472" s="11">
        <f t="shared" si="81"/>
        <v>588.6</v>
      </c>
      <c r="P472" s="18">
        <f t="shared" si="73"/>
        <v>4.9175044237294255E-2</v>
      </c>
    </row>
    <row r="473" spans="6:16" x14ac:dyDescent="0.2">
      <c r="F473" s="10">
        <v>4.72</v>
      </c>
      <c r="G473" s="11">
        <f t="shared" si="82"/>
        <v>32.414075732589986</v>
      </c>
      <c r="H473" s="11">
        <f t="shared" si="74"/>
        <v>8.6705306407731193</v>
      </c>
      <c r="I473" s="11">
        <f t="shared" si="75"/>
        <v>8.9076598064546514E-2</v>
      </c>
      <c r="J473" s="11">
        <f t="shared" si="76"/>
        <v>23.587964138302059</v>
      </c>
      <c r="K473" s="12">
        <f t="shared" si="77"/>
        <v>28.932560022174851</v>
      </c>
      <c r="L473" s="11">
        <f t="shared" si="78"/>
        <v>0.48220933370291419</v>
      </c>
      <c r="M473" s="12">
        <f t="shared" si="79"/>
        <v>250.86064818827444</v>
      </c>
      <c r="N473" s="11">
        <f t="shared" si="80"/>
        <v>4.1810108031379078</v>
      </c>
      <c r="O473" s="11">
        <f t="shared" si="81"/>
        <v>588.6</v>
      </c>
      <c r="P473" s="18">
        <f t="shared" si="73"/>
        <v>4.9095599360398534E-2</v>
      </c>
    </row>
    <row r="474" spans="6:16" x14ac:dyDescent="0.2">
      <c r="F474" s="10">
        <v>4.7300000000000004</v>
      </c>
      <c r="G474" s="11">
        <f t="shared" si="82"/>
        <v>32.500789903835731</v>
      </c>
      <c r="H474" s="11">
        <f t="shared" si="74"/>
        <v>8.6714171245745764</v>
      </c>
      <c r="I474" s="11">
        <f t="shared" si="75"/>
        <v>8.8221536812254767E-2</v>
      </c>
      <c r="J474" s="11">
        <f t="shared" si="76"/>
        <v>23.592787699380811</v>
      </c>
      <c r="K474" s="12">
        <f t="shared" si="77"/>
        <v>28.886079908116095</v>
      </c>
      <c r="L474" s="11">
        <f t="shared" si="78"/>
        <v>0.48143466513526822</v>
      </c>
      <c r="M474" s="12">
        <f t="shared" si="79"/>
        <v>250.48324797706752</v>
      </c>
      <c r="N474" s="11">
        <f t="shared" si="80"/>
        <v>4.1747207996177913</v>
      </c>
      <c r="O474" s="11">
        <f t="shared" si="81"/>
        <v>588.6</v>
      </c>
      <c r="P474" s="18">
        <f t="shared" si="73"/>
        <v>4.9016917008604291E-2</v>
      </c>
    </row>
    <row r="475" spans="6:16" x14ac:dyDescent="0.2">
      <c r="F475" s="10">
        <v>4.74</v>
      </c>
      <c r="G475" s="11">
        <f t="shared" si="82"/>
        <v>32.587512854824418</v>
      </c>
      <c r="H475" s="11">
        <f t="shared" si="74"/>
        <v>8.6722950988688705</v>
      </c>
      <c r="I475" s="11">
        <f t="shared" si="75"/>
        <v>8.7374683436791084E-2</v>
      </c>
      <c r="J475" s="11">
        <f t="shared" si="76"/>
        <v>23.597565444347854</v>
      </c>
      <c r="K475" s="12">
        <f t="shared" si="77"/>
        <v>28.84004645055532</v>
      </c>
      <c r="L475" s="11">
        <f t="shared" si="78"/>
        <v>0.48066744084258867</v>
      </c>
      <c r="M475" s="12">
        <f t="shared" si="79"/>
        <v>250.10939348430148</v>
      </c>
      <c r="N475" s="11">
        <f t="shared" si="80"/>
        <v>4.1684898914050246</v>
      </c>
      <c r="O475" s="11">
        <f t="shared" si="81"/>
        <v>588.6</v>
      </c>
      <c r="P475" s="18">
        <f t="shared" si="73"/>
        <v>4.8938989865285068E-2</v>
      </c>
    </row>
    <row r="476" spans="6:16" x14ac:dyDescent="0.2">
      <c r="F476" s="10">
        <v>4.75</v>
      </c>
      <c r="G476" s="11">
        <f t="shared" si="82"/>
        <v>32.674244501277819</v>
      </c>
      <c r="H476" s="11">
        <f t="shared" si="74"/>
        <v>8.6731646453401883</v>
      </c>
      <c r="I476" s="11">
        <f t="shared" si="75"/>
        <v>8.6535959149364738E-2</v>
      </c>
      <c r="J476" s="11">
        <f t="shared" si="76"/>
        <v>23.602297803712915</v>
      </c>
      <c r="K476" s="12">
        <f t="shared" si="77"/>
        <v>28.794455352674799</v>
      </c>
      <c r="L476" s="11">
        <f t="shared" si="78"/>
        <v>0.47990758921124665</v>
      </c>
      <c r="M476" s="12">
        <f t="shared" si="79"/>
        <v>249.73905214664561</v>
      </c>
      <c r="N476" s="11">
        <f t="shared" si="80"/>
        <v>4.1623175357774267</v>
      </c>
      <c r="O476" s="11">
        <f t="shared" si="81"/>
        <v>588.6</v>
      </c>
      <c r="P476" s="18">
        <f t="shared" si="73"/>
        <v>4.8861810683949222E-2</v>
      </c>
    </row>
    <row r="477" spans="6:16" x14ac:dyDescent="0.2">
      <c r="F477" s="10">
        <v>4.76</v>
      </c>
      <c r="G477" s="11">
        <f t="shared" si="82"/>
        <v>32.760984759726703</v>
      </c>
      <c r="H477" s="11">
        <f t="shared" si="74"/>
        <v>8.6740258448886252</v>
      </c>
      <c r="I477" s="11">
        <f t="shared" si="75"/>
        <v>8.570528591749195E-2</v>
      </c>
      <c r="J477" s="11">
        <f t="shared" si="76"/>
        <v>23.606985204030678</v>
      </c>
      <c r="K477" s="12">
        <f t="shared" si="77"/>
        <v>28.749302359080197</v>
      </c>
      <c r="L477" s="11">
        <f t="shared" si="78"/>
        <v>0.4791550393180033</v>
      </c>
      <c r="M477" s="12">
        <f t="shared" si="79"/>
        <v>249.37219168517916</v>
      </c>
      <c r="N477" s="11">
        <f t="shared" si="80"/>
        <v>4.1562031947529858</v>
      </c>
      <c r="O477" s="11">
        <f t="shared" si="81"/>
        <v>588.6</v>
      </c>
      <c r="P477" s="18">
        <f t="shared" si="73"/>
        <v>4.8785372287570065E-2</v>
      </c>
    </row>
    <row r="478" spans="6:16" x14ac:dyDescent="0.2">
      <c r="F478" s="10">
        <v>4.7699999999999996</v>
      </c>
      <c r="G478" s="11">
        <f t="shared" si="82"/>
        <v>32.847733547503083</v>
      </c>
      <c r="H478" s="11">
        <f t="shared" si="74"/>
        <v>8.6748787776376961</v>
      </c>
      <c r="I478" s="11">
        <f t="shared" si="75"/>
        <v>8.488258645773572E-2</v>
      </c>
      <c r="J478" s="11">
        <f t="shared" si="76"/>
        <v>23.611628067935268</v>
      </c>
      <c r="K478" s="12">
        <f t="shared" si="77"/>
        <v>28.704583255399413</v>
      </c>
      <c r="L478" s="11">
        <f t="shared" si="78"/>
        <v>0.47840972092332357</v>
      </c>
      <c r="M478" s="12">
        <f t="shared" si="79"/>
        <v>249.00878010319875</v>
      </c>
      <c r="N478" s="11">
        <f t="shared" si="80"/>
        <v>4.1501463350533125</v>
      </c>
      <c r="O478" s="11">
        <f t="shared" si="81"/>
        <v>588.6</v>
      </c>
      <c r="P478" s="18">
        <f t="shared" si="73"/>
        <v>4.8709667567921784E-2</v>
      </c>
    </row>
    <row r="479" spans="6:16" x14ac:dyDescent="0.2">
      <c r="F479" s="10">
        <v>4.78</v>
      </c>
      <c r="G479" s="11">
        <f t="shared" si="82"/>
        <v>32.934490782732503</v>
      </c>
      <c r="H479" s="11">
        <f t="shared" si="74"/>
        <v>8.6757235229417997</v>
      </c>
      <c r="I479" s="11">
        <f t="shared" si="75"/>
        <v>8.4067784228515866E-2</v>
      </c>
      <c r="J479" s="11">
        <f t="shared" si="76"/>
        <v>23.616226814174599</v>
      </c>
      <c r="K479" s="12">
        <f t="shared" si="77"/>
        <v>28.660293867885549</v>
      </c>
      <c r="L479" s="11">
        <f t="shared" si="78"/>
        <v>0.47767156446475917</v>
      </c>
      <c r="M479" s="12">
        <f t="shared" si="79"/>
        <v>248.64878568403927</v>
      </c>
      <c r="N479" s="11">
        <f t="shared" si="80"/>
        <v>4.1441464280673213</v>
      </c>
      <c r="O479" s="11">
        <f t="shared" si="81"/>
        <v>588.6</v>
      </c>
      <c r="P479" s="18">
        <f t="shared" si="73"/>
        <v>4.8634689484922056E-2</v>
      </c>
    </row>
    <row r="480" spans="6:16" x14ac:dyDescent="0.2">
      <c r="F480" s="10">
        <v>4.79</v>
      </c>
      <c r="G480" s="11">
        <f t="shared" si="82"/>
        <v>33.021256384326442</v>
      </c>
      <c r="H480" s="11">
        <f t="shared" si="74"/>
        <v>8.6765601593935973</v>
      </c>
      <c r="I480" s="11">
        <f t="shared" si="75"/>
        <v>8.3260803422987875E-2</v>
      </c>
      <c r="J480" s="11">
        <f t="shared" si="76"/>
        <v>23.62078185764442</v>
      </c>
      <c r="K480" s="12">
        <f t="shared" si="77"/>
        <v>28.616430063023692</v>
      </c>
      <c r="L480" s="11">
        <f t="shared" si="78"/>
        <v>0.47694050105039487</v>
      </c>
      <c r="M480" s="12">
        <f t="shared" si="79"/>
        <v>248.29217698890457</v>
      </c>
      <c r="N480" s="11">
        <f t="shared" si="80"/>
        <v>4.1382029498150761</v>
      </c>
      <c r="O480" s="11">
        <f t="shared" si="81"/>
        <v>588.6</v>
      </c>
      <c r="P480" s="18">
        <f t="shared" si="73"/>
        <v>4.8560431065980694E-2</v>
      </c>
    </row>
    <row r="481" spans="6:16" x14ac:dyDescent="0.2">
      <c r="F481" s="10">
        <v>4.8</v>
      </c>
      <c r="G481" s="11">
        <f t="shared" si="82"/>
        <v>33.108030271974755</v>
      </c>
      <c r="H481" s="11">
        <f t="shared" si="74"/>
        <v>8.6773887648313277</v>
      </c>
      <c r="I481" s="11">
        <f t="shared" si="75"/>
        <v>8.2461568961989681E-2</v>
      </c>
      <c r="J481" s="11">
        <f t="shared" si="76"/>
        <v>23.625293609422087</v>
      </c>
      <c r="K481" s="12">
        <f t="shared" si="77"/>
        <v>28.572987747141468</v>
      </c>
      <c r="L481" s="11">
        <f t="shared" si="78"/>
        <v>0.47621646245235782</v>
      </c>
      <c r="M481" s="12">
        <f t="shared" si="79"/>
        <v>247.93892285470858</v>
      </c>
      <c r="N481" s="11">
        <f t="shared" si="80"/>
        <v>4.1323153809118098</v>
      </c>
      <c r="O481" s="11">
        <f t="shared" si="81"/>
        <v>588.6</v>
      </c>
      <c r="P481" s="18">
        <f t="shared" si="73"/>
        <v>4.8486885405354452E-2</v>
      </c>
    </row>
    <row r="482" spans="6:16" x14ac:dyDescent="0.2">
      <c r="F482" s="10">
        <v>4.8099999999999996</v>
      </c>
      <c r="G482" s="11">
        <f t="shared" si="82"/>
        <v>33.194812366138216</v>
      </c>
      <c r="H482" s="11">
        <f t="shared" si="74"/>
        <v>8.6782094163460446</v>
      </c>
      <c r="I482" s="11">
        <f t="shared" si="75"/>
        <v>8.167000648705687E-2</v>
      </c>
      <c r="J482" s="11">
        <f t="shared" si="76"/>
        <v>23.629762476800053</v>
      </c>
      <c r="K482" s="12">
        <f t="shared" si="77"/>
        <v>28.529962866023467</v>
      </c>
      <c r="L482" s="11">
        <f t="shared" si="78"/>
        <v>0.47549938110039114</v>
      </c>
      <c r="M482" s="12">
        <f t="shared" si="79"/>
        <v>247.58899239192783</v>
      </c>
      <c r="N482" s="11">
        <f t="shared" si="80"/>
        <v>4.1264832065321304</v>
      </c>
      <c r="O482" s="11">
        <f t="shared" si="81"/>
        <v>588.6</v>
      </c>
      <c r="P482" s="18">
        <f t="shared" si="73"/>
        <v>4.8414045663508015E-2</v>
      </c>
    </row>
    <row r="483" spans="6:16" x14ac:dyDescent="0.2">
      <c r="F483" s="10">
        <v>4.82</v>
      </c>
      <c r="G483" s="11">
        <f t="shared" si="82"/>
        <v>33.281602588041103</v>
      </c>
      <c r="H483" s="11">
        <f t="shared" si="74"/>
        <v>8.6790221902887961</v>
      </c>
      <c r="I483" s="11">
        <f t="shared" si="75"/>
        <v>8.0886042353504134E-2</v>
      </c>
      <c r="J483" s="11">
        <f t="shared" si="76"/>
        <v>23.634188863319181</v>
      </c>
      <c r="K483" s="12">
        <f t="shared" si="77"/>
        <v>28.487351404529431</v>
      </c>
      <c r="L483" s="11">
        <f t="shared" si="78"/>
        <v>0.47478919007549053</v>
      </c>
      <c r="M483" s="12">
        <f t="shared" si="79"/>
        <v>247.24235498246563</v>
      </c>
      <c r="N483" s="11">
        <f t="shared" si="80"/>
        <v>4.1207059163744271</v>
      </c>
      <c r="O483" s="11">
        <f t="shared" si="81"/>
        <v>588.6</v>
      </c>
      <c r="P483" s="18">
        <f t="shared" si="73"/>
        <v>4.8341905066480999E-2</v>
      </c>
    </row>
    <row r="484" spans="6:16" x14ac:dyDescent="0.2">
      <c r="F484" s="10">
        <v>4.83</v>
      </c>
      <c r="G484" s="11">
        <f t="shared" si="82"/>
        <v>33.368400859663879</v>
      </c>
      <c r="H484" s="11">
        <f t="shared" si="74"/>
        <v>8.6798271622777161</v>
      </c>
      <c r="I484" s="11">
        <f t="shared" si="75"/>
        <v>8.0109603623574333E-2</v>
      </c>
      <c r="J484" s="11">
        <f t="shared" si="76"/>
        <v>23.638573168801649</v>
      </c>
      <c r="K484" s="12">
        <f t="shared" si="77"/>
        <v>28.445149386216109</v>
      </c>
      <c r="L484" s="11">
        <f t="shared" si="78"/>
        <v>0.47408582310360181</v>
      </c>
      <c r="M484" s="12">
        <f t="shared" si="79"/>
        <v>246.89898027752588</v>
      </c>
      <c r="N484" s="11">
        <f t="shared" si="80"/>
        <v>4.1149830046254312</v>
      </c>
      <c r="O484" s="11">
        <f t="shared" si="81"/>
        <v>588.6</v>
      </c>
      <c r="P484" s="18">
        <f t="shared" si="73"/>
        <v>4.827045690526096E-2</v>
      </c>
    </row>
    <row r="485" spans="6:16" x14ac:dyDescent="0.2">
      <c r="F485" s="10">
        <v>4.84</v>
      </c>
      <c r="G485" s="11">
        <f t="shared" si="82"/>
        <v>33.45520710373593</v>
      </c>
      <c r="H485" s="11">
        <f t="shared" si="74"/>
        <v>8.6806244072050767</v>
      </c>
      <c r="I485" s="11">
        <f t="shared" si="75"/>
        <v>7.9340618059651841E-2</v>
      </c>
      <c r="J485" s="11">
        <f t="shared" si="76"/>
        <v>23.642915789383792</v>
      </c>
      <c r="K485" s="12">
        <f t="shared" si="77"/>
        <v>28.403352872962902</v>
      </c>
      <c r="L485" s="11">
        <f t="shared" si="78"/>
        <v>0.47338921454938171</v>
      </c>
      <c r="M485" s="12">
        <f t="shared" si="79"/>
        <v>246.55883819550021</v>
      </c>
      <c r="N485" s="11">
        <f t="shared" si="80"/>
        <v>4.1093139699250036</v>
      </c>
      <c r="O485" s="11">
        <f t="shared" si="81"/>
        <v>588.6</v>
      </c>
      <c r="P485" s="18">
        <f t="shared" si="73"/>
        <v>4.8199694535162423E-2</v>
      </c>
    </row>
    <row r="486" spans="6:16" x14ac:dyDescent="0.2">
      <c r="F486" s="10">
        <v>4.8499999999999996</v>
      </c>
      <c r="G486" s="11">
        <f t="shared" si="82"/>
        <v>33.542021243728371</v>
      </c>
      <c r="H486" s="11">
        <f t="shared" si="74"/>
        <v>8.6814139992442403</v>
      </c>
      <c r="I486" s="11">
        <f t="shared" si="75"/>
        <v>7.8579014117542145E-2</v>
      </c>
      <c r="J486" s="11">
        <f t="shared" si="76"/>
        <v>23.647217117548486</v>
      </c>
      <c r="K486" s="12">
        <f t="shared" si="77"/>
        <v>28.361957964601014</v>
      </c>
      <c r="L486" s="11">
        <f t="shared" si="78"/>
        <v>0.47269929941001693</v>
      </c>
      <c r="M486" s="12">
        <f t="shared" si="79"/>
        <v>246.22189891986392</v>
      </c>
      <c r="N486" s="11">
        <f t="shared" si="80"/>
        <v>4.1036983153310658</v>
      </c>
      <c r="O486" s="11">
        <f t="shared" si="81"/>
        <v>588.6</v>
      </c>
      <c r="P486" s="18">
        <f t="shared" si="73"/>
        <v>4.8129611375211601E-2</v>
      </c>
    </row>
    <row r="487" spans="6:16" x14ac:dyDescent="0.2">
      <c r="F487" s="10">
        <v>4.8600000000000003</v>
      </c>
      <c r="G487" s="11">
        <f t="shared" si="82"/>
        <v>33.628843203846934</v>
      </c>
      <c r="H487" s="11">
        <f t="shared" si="74"/>
        <v>8.6821960118565666</v>
      </c>
      <c r="I487" s="11">
        <f t="shared" si="75"/>
        <v>7.7824720939815448E-2</v>
      </c>
      <c r="J487" s="11">
        <f t="shared" si="76"/>
        <v>23.651477542157398</v>
      </c>
      <c r="K487" s="12">
        <f t="shared" si="77"/>
        <v>28.320960798546324</v>
      </c>
      <c r="L487" s="11">
        <f t="shared" si="78"/>
        <v>0.47201601330910542</v>
      </c>
      <c r="M487" s="12">
        <f t="shared" si="79"/>
        <v>245.88813289708506</v>
      </c>
      <c r="N487" s="11">
        <f t="shared" si="80"/>
        <v>4.098135548284751</v>
      </c>
      <c r="O487" s="11">
        <f t="shared" si="81"/>
        <v>588.6</v>
      </c>
      <c r="P487" s="18">
        <f t="shared" si="73"/>
        <v>4.806020090753714E-2</v>
      </c>
    </row>
    <row r="488" spans="6:16" x14ac:dyDescent="0.2">
      <c r="F488" s="10">
        <v>4.87</v>
      </c>
      <c r="G488" s="11">
        <f t="shared" si="82"/>
        <v>33.715672909024917</v>
      </c>
      <c r="H488" s="11">
        <f t="shared" si="74"/>
        <v>8.6829705177982515</v>
      </c>
      <c r="I488" s="11">
        <f t="shared" si="75"/>
        <v>7.7077668349214395E-2</v>
      </c>
      <c r="J488" s="11">
        <f t="shared" si="76"/>
        <v>23.655697448482989</v>
      </c>
      <c r="K488" s="12">
        <f t="shared" si="77"/>
        <v>28.280357549435852</v>
      </c>
      <c r="L488" s="11">
        <f t="shared" si="78"/>
        <v>0.47133929249059753</v>
      </c>
      <c r="M488" s="12">
        <f t="shared" si="79"/>
        <v>245.5575108345447</v>
      </c>
      <c r="N488" s="11">
        <f t="shared" si="80"/>
        <v>4.0926251805757454</v>
      </c>
      <c r="O488" s="11">
        <f t="shared" si="81"/>
        <v>588.6</v>
      </c>
      <c r="P488" s="18">
        <f t="shared" si="73"/>
        <v>4.7991456676766624E-2</v>
      </c>
    </row>
    <row r="489" spans="6:16" x14ac:dyDescent="0.2">
      <c r="F489" s="10">
        <v>4.88</v>
      </c>
      <c r="G489" s="11">
        <f t="shared" si="82"/>
        <v>33.802510284916188</v>
      </c>
      <c r="H489" s="11">
        <f t="shared" si="74"/>
        <v>8.6837375891270892</v>
      </c>
      <c r="I489" s="11">
        <f t="shared" si="75"/>
        <v>7.6337786842124916E-2</v>
      </c>
      <c r="J489" s="11">
        <f t="shared" si="76"/>
        <v>23.659877218240165</v>
      </c>
      <c r="K489" s="12">
        <f t="shared" si="77"/>
        <v>28.24014442876766</v>
      </c>
      <c r="L489" s="11">
        <f t="shared" si="78"/>
        <v>0.47066907381279433</v>
      </c>
      <c r="M489" s="12">
        <f t="shared" si="79"/>
        <v>245.23000369846767</v>
      </c>
      <c r="N489" s="11">
        <f t="shared" si="80"/>
        <v>4.0871667283077944</v>
      </c>
      <c r="O489" s="11">
        <f t="shared" si="81"/>
        <v>588.6</v>
      </c>
      <c r="P489" s="18">
        <f t="shared" si="73"/>
        <v>4.7923372289428674E-2</v>
      </c>
    </row>
    <row r="490" spans="6:16" x14ac:dyDescent="0.2">
      <c r="F490" s="10">
        <v>4.8899999999999997</v>
      </c>
      <c r="G490" s="11">
        <f t="shared" si="82"/>
        <v>33.889355257888283</v>
      </c>
      <c r="H490" s="11">
        <f t="shared" si="74"/>
        <v>8.6844972972091767</v>
      </c>
      <c r="I490" s="11">
        <f t="shared" si="75"/>
        <v>7.5605007582109807E-2</v>
      </c>
      <c r="J490" s="11">
        <f t="shared" si="76"/>
        <v>23.664017229617759</v>
      </c>
      <c r="K490" s="12">
        <f t="shared" si="77"/>
        <v>28.200317684544348</v>
      </c>
      <c r="L490" s="11">
        <f t="shared" si="78"/>
        <v>0.47000529474240582</v>
      </c>
      <c r="M490" s="12">
        <f t="shared" si="79"/>
        <v>244.90558271186555</v>
      </c>
      <c r="N490" s="11">
        <f t="shared" si="80"/>
        <v>4.081759711864426</v>
      </c>
      <c r="O490" s="11">
        <f t="shared" si="81"/>
        <v>588.6</v>
      </c>
      <c r="P490" s="18">
        <f t="shared" si="73"/>
        <v>4.7855941413360824E-2</v>
      </c>
    </row>
    <row r="491" spans="6:16" x14ac:dyDescent="0.2">
      <c r="F491" s="10">
        <v>4.9000000000000004</v>
      </c>
      <c r="G491" s="11">
        <f t="shared" si="82"/>
        <v>33.976207755015537</v>
      </c>
      <c r="H491" s="11">
        <f t="shared" si="74"/>
        <v>8.6852497127255628</v>
      </c>
      <c r="I491" s="11">
        <f t="shared" si="75"/>
        <v>7.4879262393504412E-2</v>
      </c>
      <c r="J491" s="11">
        <f t="shared" si="76"/>
        <v>23.668117857309792</v>
      </c>
      <c r="K491" s="12">
        <f t="shared" si="77"/>
        <v>28.160873600920056</v>
      </c>
      <c r="L491" s="11">
        <f t="shared" si="78"/>
        <v>0.46934789334866761</v>
      </c>
      <c r="M491" s="12">
        <f t="shared" si="79"/>
        <v>244.5842193524918</v>
      </c>
      <c r="N491" s="11">
        <f t="shared" si="80"/>
        <v>4.0764036558748638</v>
      </c>
      <c r="O491" s="11">
        <f t="shared" si="81"/>
        <v>588.6</v>
      </c>
      <c r="P491" s="18">
        <f t="shared" si="73"/>
        <v>4.7789157777123122E-2</v>
      </c>
    </row>
    <row r="492" spans="6:16" x14ac:dyDescent="0.2">
      <c r="F492" s="10">
        <v>4.91</v>
      </c>
      <c r="G492" s="11">
        <f t="shared" si="82"/>
        <v>34.063067704072324</v>
      </c>
      <c r="H492" s="11">
        <f t="shared" si="74"/>
        <v>8.6859949056788093</v>
      </c>
      <c r="I492" s="11">
        <f t="shared" si="75"/>
        <v>7.4160483755073808E-2</v>
      </c>
      <c r="J492" s="11">
        <f t="shared" si="76"/>
        <v>23.672179472546329</v>
      </c>
      <c r="K492" s="12">
        <f t="shared" si="77"/>
        <v>28.121808497850758</v>
      </c>
      <c r="L492" s="11">
        <f t="shared" si="78"/>
        <v>0.46869680829751265</v>
      </c>
      <c r="M492" s="12">
        <f t="shared" si="79"/>
        <v>244.26588535080674</v>
      </c>
      <c r="N492" s="11">
        <f t="shared" si="80"/>
        <v>4.0710980891801123</v>
      </c>
      <c r="O492" s="11">
        <f t="shared" si="81"/>
        <v>588.6</v>
      </c>
      <c r="P492" s="18">
        <f t="shared" si="73"/>
        <v>4.7723015169416967E-2</v>
      </c>
    </row>
    <row r="493" spans="6:16" x14ac:dyDescent="0.2">
      <c r="F493" s="10">
        <v>4.92</v>
      </c>
      <c r="G493" s="11">
        <f t="shared" si="82"/>
        <v>34.149935033526319</v>
      </c>
      <c r="H493" s="11">
        <f t="shared" si="74"/>
        <v>8.6867329453995161</v>
      </c>
      <c r="I493" s="11">
        <f t="shared" si="75"/>
        <v>7.3448604793730679E-2</v>
      </c>
      <c r="J493" s="11">
        <f t="shared" si="76"/>
        <v>23.676202443124293</v>
      </c>
      <c r="K493" s="12">
        <f t="shared" si="77"/>
        <v>28.083118730748133</v>
      </c>
      <c r="L493" s="11">
        <f t="shared" si="78"/>
        <v>0.46805197884580224</v>
      </c>
      <c r="M493" s="12">
        <f t="shared" si="79"/>
        <v>243.95055268795605</v>
      </c>
      <c r="N493" s="11">
        <f t="shared" si="80"/>
        <v>4.0658425447992679</v>
      </c>
      <c r="O493" s="11">
        <f t="shared" si="81"/>
        <v>588.6</v>
      </c>
      <c r="P493" s="18">
        <f t="shared" si="73"/>
        <v>4.7657507438509883E-2</v>
      </c>
    </row>
    <row r="494" spans="6:16" x14ac:dyDescent="0.2">
      <c r="F494" s="10">
        <v>4.93</v>
      </c>
      <c r="G494" s="11">
        <f t="shared" si="82"/>
        <v>34.236809672531848</v>
      </c>
      <c r="H494" s="11">
        <f t="shared" si="74"/>
        <v>8.6874639005527658</v>
      </c>
      <c r="I494" s="11">
        <f t="shared" si="75"/>
        <v>7.274355927831376E-2</v>
      </c>
      <c r="J494" s="11">
        <f t="shared" si="76"/>
        <v>23.680187133437855</v>
      </c>
      <c r="K494" s="12">
        <f t="shared" si="77"/>
        <v>28.044800690136682</v>
      </c>
      <c r="L494" s="11">
        <f t="shared" si="78"/>
        <v>0.46741334483561137</v>
      </c>
      <c r="M494" s="12">
        <f t="shared" si="79"/>
        <v>243.63819359375972</v>
      </c>
      <c r="N494" s="11">
        <f t="shared" si="80"/>
        <v>4.060636559895995</v>
      </c>
      <c r="O494" s="11">
        <f t="shared" si="81"/>
        <v>588.6</v>
      </c>
      <c r="P494" s="18">
        <f t="shared" si="73"/>
        <v>4.7592628491665429E-2</v>
      </c>
    </row>
    <row r="495" spans="6:16" x14ac:dyDescent="0.2">
      <c r="F495" s="10">
        <v>4.9400000000000004</v>
      </c>
      <c r="G495" s="11">
        <f t="shared" si="82"/>
        <v>34.323691550923293</v>
      </c>
      <c r="H495" s="11">
        <f t="shared" si="74"/>
        <v>8.6881878391445149</v>
      </c>
      <c r="I495" s="11">
        <f t="shared" si="75"/>
        <v>7.2045281613425827E-2</v>
      </c>
      <c r="J495" s="11">
        <f t="shared" si="76"/>
        <v>23.684133904508723</v>
      </c>
      <c r="K495" s="12">
        <f t="shared" si="77"/>
        <v>28.006850801314272</v>
      </c>
      <c r="L495" s="11">
        <f t="shared" si="78"/>
        <v>0.46678084668857117</v>
      </c>
      <c r="M495" s="12">
        <f t="shared" si="79"/>
        <v>243.32878054471348</v>
      </c>
      <c r="N495" s="11">
        <f t="shared" si="80"/>
        <v>4.0554796757452243</v>
      </c>
      <c r="O495" s="11">
        <f t="shared" si="81"/>
        <v>588.6</v>
      </c>
      <c r="P495" s="18">
        <f t="shared" si="73"/>
        <v>4.7528372294578687E-2</v>
      </c>
    </row>
    <row r="496" spans="6:16" x14ac:dyDescent="0.2">
      <c r="F496" s="10">
        <v>4.95</v>
      </c>
      <c r="G496" s="11">
        <f t="shared" si="82"/>
        <v>34.410580599208572</v>
      </c>
      <c r="H496" s="11">
        <f t="shared" si="74"/>
        <v>8.6889048285279138</v>
      </c>
      <c r="I496" s="11">
        <f t="shared" si="75"/>
        <v>7.1353706833331088E-2</v>
      </c>
      <c r="J496" s="11">
        <f t="shared" si="76"/>
        <v>23.688043114016036</v>
      </c>
      <c r="K496" s="12">
        <f t="shared" si="77"/>
        <v>27.969265524015903</v>
      </c>
      <c r="L496" s="11">
        <f t="shared" si="78"/>
        <v>0.46615442540026503</v>
      </c>
      <c r="M496" s="12">
        <f t="shared" si="79"/>
        <v>243.02228626200107</v>
      </c>
      <c r="N496" s="11">
        <f t="shared" si="80"/>
        <v>4.0503714377000177</v>
      </c>
      <c r="O496" s="11">
        <f t="shared" si="81"/>
        <v>588.6</v>
      </c>
      <c r="P496" s="18">
        <f t="shared" si="73"/>
        <v>4.7464732870817095E-2</v>
      </c>
    </row>
    <row r="497" spans="6:16" x14ac:dyDescent="0.2">
      <c r="F497" s="10">
        <v>4.96</v>
      </c>
      <c r="G497" s="11">
        <f t="shared" si="82"/>
        <v>34.497476748562669</v>
      </c>
      <c r="H497" s="11">
        <f t="shared" si="74"/>
        <v>8.6896149354095868</v>
      </c>
      <c r="I497" s="11">
        <f t="shared" si="75"/>
        <v>7.0668770595910438E-2</v>
      </c>
      <c r="J497" s="11">
        <f t="shared" si="76"/>
        <v>23.691915116326197</v>
      </c>
      <c r="K497" s="12">
        <f t="shared" si="77"/>
        <v>27.932041352080823</v>
      </c>
      <c r="L497" s="11">
        <f t="shared" si="78"/>
        <v>0.4655340225346804</v>
      </c>
      <c r="M497" s="12">
        <f t="shared" si="79"/>
        <v>242.71868370951972</v>
      </c>
      <c r="N497" s="11">
        <f t="shared" si="80"/>
        <v>4.0453113951586621</v>
      </c>
      <c r="O497" s="11">
        <f t="shared" si="81"/>
        <v>588.6</v>
      </c>
      <c r="P497" s="18">
        <f t="shared" si="73"/>
        <v>4.7401704301266556E-2</v>
      </c>
    </row>
    <row r="498" spans="6:16" x14ac:dyDescent="0.2">
      <c r="F498" s="10">
        <v>4.97</v>
      </c>
      <c r="G498" s="11">
        <f t="shared" si="82"/>
        <v>34.584379930821228</v>
      </c>
      <c r="H498" s="11">
        <f t="shared" si="74"/>
        <v>8.690318225855826</v>
      </c>
      <c r="I498" s="11">
        <f t="shared" si="75"/>
        <v>6.99904091766759E-2</v>
      </c>
      <c r="J498" s="11">
        <f t="shared" si="76"/>
        <v>23.695750262522296</v>
      </c>
      <c r="K498" s="12">
        <f t="shared" si="77"/>
        <v>27.89517481312285</v>
      </c>
      <c r="L498" s="11">
        <f t="shared" si="78"/>
        <v>0.46491958021871416</v>
      </c>
      <c r="M498" s="12">
        <f t="shared" si="79"/>
        <v>242.41794609191589</v>
      </c>
      <c r="N498" s="11">
        <f t="shared" si="80"/>
        <v>4.0402991015319314</v>
      </c>
      <c r="O498" s="11">
        <f t="shared" si="81"/>
        <v>588.6</v>
      </c>
      <c r="P498" s="18">
        <f t="shared" si="73"/>
        <v>4.7339280723582872E-2</v>
      </c>
    </row>
    <row r="499" spans="6:16" x14ac:dyDescent="0.2">
      <c r="F499" s="10">
        <v>4.9800000000000004</v>
      </c>
      <c r="G499" s="11">
        <f t="shared" si="82"/>
        <v>34.671290078474215</v>
      </c>
      <c r="H499" s="11">
        <f t="shared" si="74"/>
        <v>8.6910147652987391</v>
      </c>
      <c r="I499" s="11">
        <f t="shared" si="75"/>
        <v>6.9318559462841364E-2</v>
      </c>
      <c r="J499" s="11">
        <f t="shared" si="76"/>
        <v>23.699548900433378</v>
      </c>
      <c r="K499" s="12">
        <f t="shared" si="77"/>
        <v>27.85866246820386</v>
      </c>
      <c r="L499" s="11">
        <f t="shared" si="78"/>
        <v>0.464311041136731</v>
      </c>
      <c r="M499" s="12">
        <f t="shared" si="79"/>
        <v>242.12004685263358</v>
      </c>
      <c r="N499" s="11">
        <f t="shared" si="80"/>
        <v>4.035334114210559</v>
      </c>
      <c r="O499" s="11">
        <f t="shared" si="81"/>
        <v>588.6</v>
      </c>
      <c r="P499" s="18">
        <f t="shared" si="73"/>
        <v>4.7277456331648267E-2</v>
      </c>
    </row>
    <row r="500" spans="6:16" x14ac:dyDescent="0.2">
      <c r="F500" s="10">
        <v>4.99</v>
      </c>
      <c r="G500" s="11">
        <f t="shared" si="82"/>
        <v>34.758207124659641</v>
      </c>
      <c r="H500" s="11">
        <f t="shared" si="74"/>
        <v>8.6917046185423441</v>
      </c>
      <c r="I500" s="11">
        <f t="shared" si="75"/>
        <v>6.8653158947451193E-2</v>
      </c>
      <c r="J500" s="11">
        <f t="shared" si="76"/>
        <v>23.703311374663482</v>
      </c>
      <c r="K500" s="12">
        <f t="shared" si="77"/>
        <v>27.822500911510552</v>
      </c>
      <c r="L500" s="11">
        <f t="shared" si="78"/>
        <v>0.4637083485251759</v>
      </c>
      <c r="M500" s="12">
        <f t="shared" si="79"/>
        <v>241.82495967197485</v>
      </c>
      <c r="N500" s="11">
        <f t="shared" si="80"/>
        <v>4.0304159945329143</v>
      </c>
      <c r="O500" s="11">
        <f t="shared" si="81"/>
        <v>588.6</v>
      </c>
      <c r="P500" s="18">
        <f t="shared" ref="P500:P563" si="83">K500/(SQRT(K500^2+O500^2))</f>
        <v>4.7216225375033276E-2</v>
      </c>
    </row>
    <row r="501" spans="6:16" x14ac:dyDescent="0.2">
      <c r="F501" s="10">
        <v>5</v>
      </c>
      <c r="G501" s="11">
        <f t="shared" si="82"/>
        <v>34.845131003157327</v>
      </c>
      <c r="H501" s="11">
        <f t="shared" si="74"/>
        <v>8.6923878497685934</v>
      </c>
      <c r="I501" s="11">
        <f t="shared" si="75"/>
        <v>6.7994145723564436E-2</v>
      </c>
      <c r="J501" s="11">
        <f t="shared" si="76"/>
        <v>23.70703802662042</v>
      </c>
      <c r="K501" s="12">
        <f t="shared" si="77"/>
        <v>27.786686770034287</v>
      </c>
      <c r="L501" s="11">
        <f t="shared" si="78"/>
        <v>0.46311144616723809</v>
      </c>
      <c r="M501" s="12">
        <f t="shared" si="79"/>
        <v>241.53265846517175</v>
      </c>
      <c r="N501" s="11">
        <f t="shared" si="80"/>
        <v>4.0255443077528623</v>
      </c>
      <c r="O501" s="11">
        <f t="shared" si="81"/>
        <v>588.6</v>
      </c>
      <c r="P501" s="18">
        <f t="shared" si="83"/>
        <v>4.7155582158463639E-2</v>
      </c>
    </row>
    <row r="502" spans="6:16" x14ac:dyDescent="0.2">
      <c r="F502" s="10">
        <v>5.01</v>
      </c>
      <c r="G502" s="11">
        <f t="shared" si="82"/>
        <v>34.932061648382764</v>
      </c>
      <c r="H502" s="11">
        <f t="shared" si="74"/>
        <v>8.6930645225433452</v>
      </c>
      <c r="I502" s="11">
        <f t="shared" si="75"/>
        <v>6.7341458478495167E-2</v>
      </c>
      <c r="J502" s="11">
        <f t="shared" si="76"/>
        <v>23.710729194544303</v>
      </c>
      <c r="K502" s="12">
        <f t="shared" si="77"/>
        <v>27.751216703254013</v>
      </c>
      <c r="L502" s="11">
        <f t="shared" si="78"/>
        <v>0.46252027838756687</v>
      </c>
      <c r="M502" s="12">
        <f t="shared" si="79"/>
        <v>241.24311738046976</v>
      </c>
      <c r="N502" s="11">
        <f t="shared" si="80"/>
        <v>4.0207186230078289</v>
      </c>
      <c r="O502" s="11">
        <f t="shared" si="81"/>
        <v>588.6</v>
      </c>
      <c r="P502" s="18">
        <f t="shared" si="83"/>
        <v>4.7095521041292158E-2</v>
      </c>
    </row>
    <row r="503" spans="6:16" x14ac:dyDescent="0.2">
      <c r="F503" s="10">
        <v>5.0199999999999996</v>
      </c>
      <c r="G503" s="11">
        <f t="shared" si="82"/>
        <v>35.018998995380983</v>
      </c>
      <c r="H503" s="11">
        <f t="shared" si="74"/>
        <v>8.6937346998222811</v>
      </c>
      <c r="I503" s="11">
        <f t="shared" si="75"/>
        <v>6.6695036488108345E-2</v>
      </c>
      <c r="J503" s="11">
        <f t="shared" si="76"/>
        <v>23.714385213535898</v>
      </c>
      <c r="K503" s="12">
        <f t="shared" si="77"/>
        <v>27.716087402822399</v>
      </c>
      <c r="L503" s="11">
        <f t="shared" si="78"/>
        <v>0.46193479004703997</v>
      </c>
      <c r="M503" s="12">
        <f t="shared" si="79"/>
        <v>240.95631079722429</v>
      </c>
      <c r="N503" s="11">
        <f t="shared" si="80"/>
        <v>4.0159385132870717</v>
      </c>
      <c r="O503" s="11">
        <f t="shared" si="81"/>
        <v>588.6</v>
      </c>
      <c r="P503" s="18">
        <f t="shared" si="83"/>
        <v>4.7036036436975896E-2</v>
      </c>
    </row>
    <row r="504" spans="6:16" x14ac:dyDescent="0.2">
      <c r="F504" s="10">
        <v>5.03</v>
      </c>
      <c r="G504" s="11">
        <f t="shared" si="82"/>
        <v>35.105942979820547</v>
      </c>
      <c r="H504" s="11">
        <f t="shared" si="74"/>
        <v>8.6943984439567554</v>
      </c>
      <c r="I504" s="11">
        <f t="shared" si="75"/>
        <v>6.6054819611170143E-2</v>
      </c>
      <c r="J504" s="11">
        <f t="shared" si="76"/>
        <v>23.718006415584647</v>
      </c>
      <c r="K504" s="12">
        <f t="shared" si="77"/>
        <v>27.681295592254855</v>
      </c>
      <c r="L504" s="11">
        <f t="shared" si="78"/>
        <v>0.46135492653758092</v>
      </c>
      <c r="M504" s="12">
        <f t="shared" si="79"/>
        <v>240.6722133240076</v>
      </c>
      <c r="N504" s="11">
        <f t="shared" si="80"/>
        <v>4.0112035554001269</v>
      </c>
      <c r="O504" s="11">
        <f t="shared" si="81"/>
        <v>588.6</v>
      </c>
      <c r="P504" s="18">
        <f t="shared" si="83"/>
        <v>4.6977122812557941E-2</v>
      </c>
    </row>
    <row r="505" spans="6:16" x14ac:dyDescent="0.2">
      <c r="F505" s="10">
        <v>5.04</v>
      </c>
      <c r="G505" s="11">
        <f t="shared" si="82"/>
        <v>35.192893537987544</v>
      </c>
      <c r="H505" s="11">
        <f t="shared" si="74"/>
        <v>8.6950558166996057</v>
      </c>
      <c r="I505" s="11">
        <f t="shared" si="75"/>
        <v>6.5420748283752578E-2</v>
      </c>
      <c r="J505" s="11">
        <f t="shared" si="76"/>
        <v>23.721593129596563</v>
      </c>
      <c r="K505" s="12">
        <f t="shared" si="77"/>
        <v>27.646838026621719</v>
      </c>
      <c r="L505" s="11">
        <f t="shared" si="78"/>
        <v>0.46078063377702866</v>
      </c>
      <c r="M505" s="12">
        <f t="shared" si="79"/>
        <v>240.39079979672903</v>
      </c>
      <c r="N505" s="11">
        <f t="shared" si="80"/>
        <v>4.0065133299454843</v>
      </c>
      <c r="O505" s="11">
        <f t="shared" si="81"/>
        <v>588.6</v>
      </c>
      <c r="P505" s="18">
        <f t="shared" si="83"/>
        <v>4.6918774688154474E-2</v>
      </c>
    </row>
    <row r="506" spans="6:16" x14ac:dyDescent="0.2">
      <c r="F506" s="10">
        <v>5.05</v>
      </c>
      <c r="G506" s="11">
        <f t="shared" si="82"/>
        <v>35.279850606779654</v>
      </c>
      <c r="H506" s="11">
        <f t="shared" si="74"/>
        <v>8.695706879210892</v>
      </c>
      <c r="I506" s="11">
        <f t="shared" si="75"/>
        <v>6.4792763513691828E-2</v>
      </c>
      <c r="J506" s="11">
        <f t="shared" si="76"/>
        <v>23.725145681421861</v>
      </c>
      <c r="K506" s="12">
        <f t="shared" si="77"/>
        <v>27.612711492243371</v>
      </c>
      <c r="L506" s="11">
        <f t="shared" si="78"/>
        <v>0.46021185820405619</v>
      </c>
      <c r="M506" s="12">
        <f t="shared" si="79"/>
        <v>240.11204527676634</v>
      </c>
      <c r="N506" s="11">
        <f t="shared" si="80"/>
        <v>4.0018674212794387</v>
      </c>
      <c r="O506" s="11">
        <f t="shared" si="81"/>
        <v>588.6</v>
      </c>
      <c r="P506" s="18">
        <f t="shared" si="83"/>
        <v>4.6860986636446507E-2</v>
      </c>
    </row>
    <row r="507" spans="6:16" x14ac:dyDescent="0.2">
      <c r="F507" s="10">
        <v>5.0599999999999996</v>
      </c>
      <c r="G507" s="11">
        <f t="shared" si="82"/>
        <v>35.366814123700287</v>
      </c>
      <c r="H507" s="11">
        <f t="shared" si="74"/>
        <v>8.6963516920635886</v>
      </c>
      <c r="I507" s="11">
        <f t="shared" si="75"/>
        <v>6.4170806875099601E-2</v>
      </c>
      <c r="J507" s="11">
        <f t="shared" si="76"/>
        <v>23.728664393882326</v>
      </c>
      <c r="K507" s="12">
        <f t="shared" si="77"/>
        <v>27.578912806388303</v>
      </c>
      <c r="L507" s="11">
        <f t="shared" si="78"/>
        <v>0.45964854677313838</v>
      </c>
      <c r="M507" s="12">
        <f t="shared" si="79"/>
        <v>239.83592504910908</v>
      </c>
      <c r="N507" s="11">
        <f t="shared" si="80"/>
        <v>3.9972654174851514</v>
      </c>
      <c r="O507" s="11">
        <f t="shared" si="81"/>
        <v>588.6</v>
      </c>
      <c r="P507" s="18">
        <f t="shared" si="83"/>
        <v>4.6803753282176522E-2</v>
      </c>
    </row>
    <row r="508" spans="6:16" x14ac:dyDescent="0.2">
      <c r="F508" s="10">
        <v>5.07</v>
      </c>
      <c r="G508" s="11">
        <f t="shared" si="82"/>
        <v>35.45378402685278</v>
      </c>
      <c r="H508" s="11">
        <f t="shared" si="74"/>
        <v>8.6969903152492201</v>
      </c>
      <c r="I508" s="11">
        <f t="shared" si="75"/>
        <v>6.3554820502927711E-2</v>
      </c>
      <c r="J508" s="11">
        <f t="shared" si="76"/>
        <v>23.732149586798489</v>
      </c>
      <c r="K508" s="12">
        <f t="shared" si="77"/>
        <v>27.545438816974151</v>
      </c>
      <c r="L508" s="11">
        <f t="shared" si="78"/>
        <v>0.45909064694956919</v>
      </c>
      <c r="M508" s="12">
        <f t="shared" si="79"/>
        <v>239.56241462051412</v>
      </c>
      <c r="N508" s="11">
        <f t="shared" si="80"/>
        <v>3.9927069103419019</v>
      </c>
      <c r="O508" s="11">
        <f t="shared" si="81"/>
        <v>588.6</v>
      </c>
      <c r="P508" s="18">
        <f t="shared" si="83"/>
        <v>4.674706930164986E-2</v>
      </c>
    </row>
    <row r="509" spans="6:16" x14ac:dyDescent="0.2">
      <c r="F509" s="10">
        <v>5.08</v>
      </c>
      <c r="G509" s="11">
        <f t="shared" si="82"/>
        <v>35.540760254934618</v>
      </c>
      <c r="H509" s="11">
        <f t="shared" si="74"/>
        <v>8.6976228081834428</v>
      </c>
      <c r="I509" s="11">
        <f t="shared" si="75"/>
        <v>6.2944747087584352E-2</v>
      </c>
      <c r="J509" s="11">
        <f t="shared" si="76"/>
        <v>23.735601577016588</v>
      </c>
      <c r="K509" s="12">
        <f t="shared" si="77"/>
        <v>27.512286402271648</v>
      </c>
      <c r="L509" s="11">
        <f t="shared" si="78"/>
        <v>0.45853810670452749</v>
      </c>
      <c r="M509" s="12">
        <f t="shared" si="79"/>
        <v>239.29148971767307</v>
      </c>
      <c r="N509" s="11">
        <f t="shared" si="80"/>
        <v>3.9881914952945516</v>
      </c>
      <c r="O509" s="11">
        <f t="shared" si="81"/>
        <v>588.6</v>
      </c>
      <c r="P509" s="18">
        <f t="shared" si="83"/>
        <v>4.6690929422241026E-2</v>
      </c>
    </row>
    <row r="510" spans="6:16" x14ac:dyDescent="0.2">
      <c r="F510" s="10">
        <v>5.09</v>
      </c>
      <c r="G510" s="11">
        <f t="shared" si="82"/>
        <v>35.627742747231736</v>
      </c>
      <c r="H510" s="11">
        <f t="shared" si="74"/>
        <v>8.6982492297115694</v>
      </c>
      <c r="I510" s="11">
        <f t="shared" si="75"/>
        <v>6.2340529869602063E-2</v>
      </c>
      <c r="J510" s="11">
        <f t="shared" si="76"/>
        <v>23.739020678435264</v>
      </c>
      <c r="K510" s="12">
        <f t="shared" si="77"/>
        <v>27.479452470611388</v>
      </c>
      <c r="L510" s="11">
        <f t="shared" si="78"/>
        <v>0.45799087451018983</v>
      </c>
      <c r="M510" s="12">
        <f t="shared" si="79"/>
        <v>239.02312628539119</v>
      </c>
      <c r="N510" s="11">
        <f t="shared" si="80"/>
        <v>3.9837187714231868</v>
      </c>
      <c r="O510" s="11">
        <f t="shared" si="81"/>
        <v>588.6</v>
      </c>
      <c r="P510" s="18">
        <f t="shared" si="83"/>
        <v>4.6635328421904432E-2</v>
      </c>
    </row>
    <row r="511" spans="6:16" x14ac:dyDescent="0.2">
      <c r="F511" s="10">
        <v>5.0999999999999996</v>
      </c>
      <c r="G511" s="11">
        <f t="shared" si="82"/>
        <v>35.714731443612877</v>
      </c>
      <c r="H511" s="11">
        <f t="shared" si="74"/>
        <v>8.6988696381140507</v>
      </c>
      <c r="I511" s="11">
        <f t="shared" si="75"/>
        <v>6.1742112634356923E-2</v>
      </c>
      <c r="J511" s="11">
        <f t="shared" si="76"/>
        <v>23.742407202032094</v>
      </c>
      <c r="K511" s="12">
        <f t="shared" si="77"/>
        <v>27.44693396009351</v>
      </c>
      <c r="L511" s="11">
        <f t="shared" si="78"/>
        <v>0.45744889933489186</v>
      </c>
      <c r="M511" s="12">
        <f t="shared" si="79"/>
        <v>238.75730048477888</v>
      </c>
      <c r="N511" s="11">
        <f t="shared" si="80"/>
        <v>3.9792883414129814</v>
      </c>
      <c r="O511" s="11">
        <f t="shared" si="81"/>
        <v>588.6</v>
      </c>
      <c r="P511" s="18">
        <f t="shared" si="83"/>
        <v>4.6580261128689994E-2</v>
      </c>
    </row>
    <row r="512" spans="6:16" x14ac:dyDescent="0.2">
      <c r="F512" s="10">
        <v>5.1100000000000003</v>
      </c>
      <c r="G512" s="11">
        <f t="shared" si="82"/>
        <v>35.801726284523994</v>
      </c>
      <c r="H512" s="11">
        <f t="shared" si="74"/>
        <v>8.6994840911118896</v>
      </c>
      <c r="I512" s="11">
        <f t="shared" si="75"/>
        <v>6.1149439706838789E-2</v>
      </c>
      <c r="J512" s="11">
        <f t="shared" si="76"/>
        <v>23.745761455889845</v>
      </c>
      <c r="K512" s="12">
        <f t="shared" si="77"/>
        <v>27.414727838300173</v>
      </c>
      <c r="L512" s="11">
        <f t="shared" si="78"/>
        <v>0.45691213063833624</v>
      </c>
      <c r="M512" s="12">
        <f t="shared" si="79"/>
        <v>238.4939886914546</v>
      </c>
      <c r="N512" s="11">
        <f t="shared" si="80"/>
        <v>3.9748998115242435</v>
      </c>
      <c r="O512" s="11">
        <f t="shared" si="81"/>
        <v>588.6</v>
      </c>
      <c r="P512" s="18">
        <f t="shared" si="83"/>
        <v>4.6525722420263337E-2</v>
      </c>
    </row>
    <row r="513" spans="6:16" x14ac:dyDescent="0.2">
      <c r="F513" s="10">
        <v>5.12</v>
      </c>
      <c r="G513" s="11">
        <f t="shared" si="82"/>
        <v>35.888727210982715</v>
      </c>
      <c r="H513" s="11">
        <f t="shared" si="74"/>
        <v>8.7000926458720187</v>
      </c>
      <c r="I513" s="11">
        <f t="shared" si="75"/>
        <v>6.0562455946471389E-2</v>
      </c>
      <c r="J513" s="11">
        <f t="shared" si="76"/>
        <v>23.749083745222539</v>
      </c>
      <c r="K513" s="12">
        <f t="shared" si="77"/>
        <v>27.382831102010822</v>
      </c>
      <c r="L513" s="11">
        <f t="shared" si="78"/>
        <v>0.45638051836684707</v>
      </c>
      <c r="M513" s="12">
        <f t="shared" si="79"/>
        <v>238.23316749375994</v>
      </c>
      <c r="N513" s="11">
        <f t="shared" si="80"/>
        <v>3.9705527915626657</v>
      </c>
      <c r="O513" s="11">
        <f t="shared" si="81"/>
        <v>588.6</v>
      </c>
      <c r="P513" s="18">
        <f t="shared" si="83"/>
        <v>4.647170722343047E-2</v>
      </c>
    </row>
    <row r="514" spans="6:16" x14ac:dyDescent="0.2">
      <c r="F514" s="10">
        <v>5.13</v>
      </c>
      <c r="G514" s="11">
        <f t="shared" si="82"/>
        <v>35.975734164572842</v>
      </c>
      <c r="H514" s="11">
        <f t="shared" ref="H514:H577" si="84">$A$3*(1-EXP(-F514/$A$5))</f>
        <v>8.700695359012613</v>
      </c>
      <c r="I514" s="11">
        <f t="shared" si="75"/>
        <v>5.9981106741981961E-2</v>
      </c>
      <c r="J514" s="11">
        <f t="shared" si="76"/>
        <v>23.75237437240132</v>
      </c>
      <c r="K514" s="12">
        <f t="shared" si="77"/>
        <v>27.351240776920239</v>
      </c>
      <c r="L514" s="11">
        <f t="shared" si="78"/>
        <v>0.45585401294867067</v>
      </c>
      <c r="M514" s="12">
        <f t="shared" si="79"/>
        <v>237.97481369098645</v>
      </c>
      <c r="N514" s="11">
        <f t="shared" si="80"/>
        <v>3.9662468948497747</v>
      </c>
      <c r="O514" s="11">
        <f t="shared" si="81"/>
        <v>588.6</v>
      </c>
      <c r="P514" s="18">
        <f t="shared" si="83"/>
        <v>4.6418210513667124E-2</v>
      </c>
    </row>
    <row r="515" spans="6:16" x14ac:dyDescent="0.2">
      <c r="F515" s="10">
        <v>5.14</v>
      </c>
      <c r="G515" s="11">
        <f t="shared" si="82"/>
        <v>36.062747087438922</v>
      </c>
      <c r="H515" s="11">
        <f t="shared" si="84"/>
        <v>8.7012922866083642</v>
      </c>
      <c r="I515" s="11">
        <f t="shared" ref="I515:I578" si="85">($A$3/$A$5)*EXP(-F515/$A$5)</f>
        <v>5.9405338006320647E-2</v>
      </c>
      <c r="J515" s="11">
        <f t="shared" ref="J515:J578" si="86">(0.5*(1.293*($A$13/760*273/(273+$A$11)))*((0.2025*$A$7^0.725*$A$9^0.425)*0.266)*0.9)*H515^2</f>
        <v>23.755633636980072</v>
      </c>
      <c r="K515" s="12">
        <f t="shared" ref="K515:K578" si="87">J515+$A$9*I515</f>
        <v>27.31995391735931</v>
      </c>
      <c r="L515" s="11">
        <f t="shared" ref="L515:L578" si="88">K515/$A$9</f>
        <v>0.45533256528932181</v>
      </c>
      <c r="M515" s="12">
        <f t="shared" ref="M515:M578" si="89">K515*H515</f>
        <v>237.71890429161454</v>
      </c>
      <c r="N515" s="11">
        <f t="shared" ref="N515:N578" si="90">L515*H515</f>
        <v>3.9619817381935754</v>
      </c>
      <c r="O515" s="11">
        <f t="shared" ref="O515:O578" si="91">$A$9*9.81</f>
        <v>588.6</v>
      </c>
      <c r="P515" s="18">
        <f t="shared" si="83"/>
        <v>4.6365227314652431E-2</v>
      </c>
    </row>
    <row r="516" spans="6:16" x14ac:dyDescent="0.2">
      <c r="F516" s="10">
        <v>5.15</v>
      </c>
      <c r="G516" s="11">
        <f t="shared" ref="G516:G579" si="92">G515+H516*0.01</f>
        <v>36.149765922280878</v>
      </c>
      <c r="H516" s="11">
        <f t="shared" si="84"/>
        <v>8.7018834841956867</v>
      </c>
      <c r="I516" s="11">
        <f t="shared" si="85"/>
        <v>5.883509617162809E-2</v>
      </c>
      <c r="J516" s="11">
        <f t="shared" si="86"/>
        <v>23.75886183572079</v>
      </c>
      <c r="K516" s="12">
        <f t="shared" si="87"/>
        <v>27.288967606018474</v>
      </c>
      <c r="L516" s="11">
        <f t="shared" si="88"/>
        <v>0.45481612676697458</v>
      </c>
      <c r="M516" s="12">
        <f t="shared" si="89"/>
        <v>237.46541651156326</v>
      </c>
      <c r="N516" s="11">
        <f t="shared" si="90"/>
        <v>3.9577569418593881</v>
      </c>
      <c r="O516" s="11">
        <f t="shared" si="91"/>
        <v>588.6</v>
      </c>
      <c r="P516" s="18">
        <f t="shared" si="83"/>
        <v>4.6312752697807151E-2</v>
      </c>
    </row>
    <row r="517" spans="6:16" x14ac:dyDescent="0.2">
      <c r="F517" s="10">
        <v>5.16</v>
      </c>
      <c r="G517" s="11">
        <f t="shared" si="92"/>
        <v>36.236790612348656</v>
      </c>
      <c r="H517" s="11">
        <f t="shared" si="84"/>
        <v>8.702469006777898</v>
      </c>
      <c r="I517" s="11">
        <f t="shared" si="85"/>
        <v>5.827032818425211E-2</v>
      </c>
      <c r="J517" s="11">
        <f t="shared" si="86"/>
        <v>23.762059262618855</v>
      </c>
      <c r="K517" s="12">
        <f t="shared" si="87"/>
        <v>27.258278953673983</v>
      </c>
      <c r="L517" s="11">
        <f t="shared" si="88"/>
        <v>0.4543046492278997</v>
      </c>
      <c r="M517" s="12">
        <f t="shared" si="89"/>
        <v>237.21432777245411</v>
      </c>
      <c r="N517" s="11">
        <f t="shared" si="90"/>
        <v>3.9535721295409019</v>
      </c>
      <c r="O517" s="11">
        <f t="shared" si="91"/>
        <v>588.6</v>
      </c>
      <c r="P517" s="18">
        <f t="shared" si="83"/>
        <v>4.6260781781836298E-2</v>
      </c>
    </row>
    <row r="518" spans="6:16" x14ac:dyDescent="0.2">
      <c r="F518" s="10">
        <v>5.17</v>
      </c>
      <c r="G518" s="11">
        <f t="shared" si="92"/>
        <v>36.323821101436963</v>
      </c>
      <c r="H518" s="11">
        <f t="shared" si="84"/>
        <v>8.7030489088303256</v>
      </c>
      <c r="I518" s="11">
        <f t="shared" si="85"/>
        <v>5.771098149981127E-2</v>
      </c>
      <c r="J518" s="11">
        <f t="shared" si="86"/>
        <v>23.765226208927988</v>
      </c>
      <c r="K518" s="12">
        <f t="shared" si="87"/>
        <v>27.227885098916666</v>
      </c>
      <c r="L518" s="11">
        <f t="shared" si="88"/>
        <v>0.45379808498194441</v>
      </c>
      <c r="M518" s="12">
        <f t="shared" si="89"/>
        <v>236.96561569988415</v>
      </c>
      <c r="N518" s="11">
        <f t="shared" si="90"/>
        <v>3.9494269283314027</v>
      </c>
      <c r="O518" s="11">
        <f t="shared" si="91"/>
        <v>588.6</v>
      </c>
      <c r="P518" s="18">
        <f t="shared" si="83"/>
        <v>4.6209309732276146E-2</v>
      </c>
    </row>
    <row r="519" spans="6:16" x14ac:dyDescent="0.2">
      <c r="F519" s="10">
        <v>5.18</v>
      </c>
      <c r="G519" s="11">
        <f t="shared" si="92"/>
        <v>36.410857333880017</v>
      </c>
      <c r="H519" s="11">
        <f t="shared" si="84"/>
        <v>8.7036232443053816</v>
      </c>
      <c r="I519" s="11">
        <f t="shared" si="85"/>
        <v>5.7157004078306553E-2</v>
      </c>
      <c r="J519" s="11">
        <f t="shared" si="86"/>
        <v>23.768362963185023</v>
      </c>
      <c r="K519" s="12">
        <f t="shared" si="87"/>
        <v>27.197783207883415</v>
      </c>
      <c r="L519" s="11">
        <f t="shared" si="88"/>
        <v>0.45329638679805689</v>
      </c>
      <c r="M519" s="12">
        <f t="shared" si="89"/>
        <v>236.71925812171267</v>
      </c>
      <c r="N519" s="11">
        <f t="shared" si="90"/>
        <v>3.9453209686952109</v>
      </c>
      <c r="O519" s="11">
        <f t="shared" si="91"/>
        <v>588.6</v>
      </c>
      <c r="P519" s="18">
        <f t="shared" si="83"/>
        <v>4.6158331761045404E-2</v>
      </c>
    </row>
    <row r="520" spans="6:16" x14ac:dyDescent="0.2">
      <c r="F520" s="10">
        <v>5.19</v>
      </c>
      <c r="G520" s="11">
        <f t="shared" si="92"/>
        <v>36.49789925454639</v>
      </c>
      <c r="H520" s="11">
        <f t="shared" si="84"/>
        <v>8.7041920666375781</v>
      </c>
      <c r="I520" s="11">
        <f t="shared" si="85"/>
        <v>5.6608344379279626E-2</v>
      </c>
      <c r="J520" s="11">
        <f t="shared" si="86"/>
        <v>23.771469811234482</v>
      </c>
      <c r="K520" s="12">
        <f t="shared" si="87"/>
        <v>27.167970473991261</v>
      </c>
      <c r="L520" s="11">
        <f t="shared" si="88"/>
        <v>0.45279950789985435</v>
      </c>
      <c r="M520" s="12">
        <f t="shared" si="89"/>
        <v>236.4752330663587</v>
      </c>
      <c r="N520" s="11">
        <f t="shared" si="90"/>
        <v>3.9412538844393117</v>
      </c>
      <c r="O520" s="11">
        <f t="shared" si="91"/>
        <v>588.6</v>
      </c>
      <c r="P520" s="18">
        <f t="shared" si="83"/>
        <v>4.6107843126000914E-2</v>
      </c>
    </row>
    <row r="521" spans="6:16" x14ac:dyDescent="0.2">
      <c r="F521" s="10">
        <v>5.2</v>
      </c>
      <c r="G521" s="11">
        <f t="shared" si="92"/>
        <v>36.584946808833877</v>
      </c>
      <c r="H521" s="11">
        <f t="shared" si="84"/>
        <v>8.7047554287485021</v>
      </c>
      <c r="I521" s="11">
        <f t="shared" si="85"/>
        <v>5.6064951357017702E-2</v>
      </c>
      <c r="J521" s="11">
        <f t="shared" si="86"/>
        <v>23.774547036252972</v>
      </c>
      <c r="K521" s="12">
        <f t="shared" si="87"/>
        <v>27.138444117674034</v>
      </c>
      <c r="L521" s="11">
        <f t="shared" si="88"/>
        <v>0.45230740196123392</v>
      </c>
      <c r="M521" s="12">
        <f t="shared" si="89"/>
        <v>236.2335187611109</v>
      </c>
      <c r="N521" s="11">
        <f t="shared" si="90"/>
        <v>3.9372253126851819</v>
      </c>
      <c r="O521" s="11">
        <f t="shared" si="91"/>
        <v>588.6</v>
      </c>
      <c r="P521" s="18">
        <f t="shared" si="83"/>
        <v>4.6057839130497408E-2</v>
      </c>
    </row>
    <row r="522" spans="6:16" x14ac:dyDescent="0.2">
      <c r="F522" s="10">
        <v>5.21</v>
      </c>
      <c r="G522" s="11">
        <f t="shared" si="92"/>
        <v>36.671999942664392</v>
      </c>
      <c r="H522" s="11">
        <f t="shared" si="84"/>
        <v>8.7053133830517346</v>
      </c>
      <c r="I522" s="11">
        <f t="shared" si="85"/>
        <v>5.5526774455804374E-2</v>
      </c>
      <c r="J522" s="11">
        <f t="shared" si="86"/>
        <v>23.777594918773286</v>
      </c>
      <c r="K522" s="12">
        <f t="shared" si="87"/>
        <v>27.109201386121548</v>
      </c>
      <c r="L522" s="11">
        <f t="shared" si="88"/>
        <v>0.45182002310202579</v>
      </c>
      <c r="M522" s="12">
        <f t="shared" si="89"/>
        <v>235.99409363044853</v>
      </c>
      <c r="N522" s="11">
        <f t="shared" si="90"/>
        <v>3.933234893840809</v>
      </c>
      <c r="O522" s="11">
        <f t="shared" si="91"/>
        <v>588.6</v>
      </c>
      <c r="P522" s="18">
        <f t="shared" si="83"/>
        <v>4.600831512295149E-2</v>
      </c>
    </row>
    <row r="523" spans="6:16" x14ac:dyDescent="0.2">
      <c r="F523" s="10">
        <v>5.22</v>
      </c>
      <c r="G523" s="11">
        <f t="shared" si="92"/>
        <v>36.759058602478973</v>
      </c>
      <c r="H523" s="11">
        <f t="shared" si="84"/>
        <v>8.7058659814577322</v>
      </c>
      <c r="I523" s="11">
        <f t="shared" si="85"/>
        <v>5.4993763605216066E-2</v>
      </c>
      <c r="J523" s="11">
        <f t="shared" si="86"/>
        <v>23.780613736708414</v>
      </c>
      <c r="K523" s="12">
        <f t="shared" si="87"/>
        <v>27.080239553021379</v>
      </c>
      <c r="L523" s="11">
        <f t="shared" si="88"/>
        <v>0.45133732588368963</v>
      </c>
      <c r="M523" s="12">
        <f t="shared" si="89"/>
        <v>235.75693629437495</v>
      </c>
      <c r="N523" s="11">
        <f t="shared" si="90"/>
        <v>3.9292822715729159</v>
      </c>
      <c r="O523" s="11">
        <f t="shared" si="91"/>
        <v>588.6</v>
      </c>
      <c r="P523" s="18">
        <f t="shared" si="83"/>
        <v>4.5959266496409905E-2</v>
      </c>
    </row>
    <row r="524" spans="6:16" x14ac:dyDescent="0.2">
      <c r="F524" s="10">
        <v>5.23</v>
      </c>
      <c r="G524" s="11">
        <f t="shared" si="92"/>
        <v>36.846122735232761</v>
      </c>
      <c r="H524" s="11">
        <f t="shared" si="84"/>
        <v>8.7064132753786563</v>
      </c>
      <c r="I524" s="11">
        <f t="shared" si="85"/>
        <v>5.4465869215463564E-2</v>
      </c>
      <c r="J524" s="11">
        <f t="shared" si="86"/>
        <v>23.783603765375279</v>
      </c>
      <c r="K524" s="12">
        <f t="shared" si="87"/>
        <v>27.051555918303094</v>
      </c>
      <c r="L524" s="11">
        <f t="shared" si="88"/>
        <v>0.45085926530505155</v>
      </c>
      <c r="M524" s="12">
        <f t="shared" si="89"/>
        <v>235.52202556676212</v>
      </c>
      <c r="N524" s="11">
        <f t="shared" si="90"/>
        <v>3.9253670927793682</v>
      </c>
      <c r="O524" s="11">
        <f t="shared" si="91"/>
        <v>588.6</v>
      </c>
      <c r="P524" s="18">
        <f t="shared" si="83"/>
        <v>4.5910688688121759E-2</v>
      </c>
    </row>
    <row r="525" spans="6:16" x14ac:dyDescent="0.2">
      <c r="F525" s="10">
        <v>5.24</v>
      </c>
      <c r="G525" s="11">
        <f t="shared" si="92"/>
        <v>36.933192288390096</v>
      </c>
      <c r="H525" s="11">
        <f t="shared" si="84"/>
        <v>8.706955315733147</v>
      </c>
      <c r="I525" s="11">
        <f t="shared" si="85"/>
        <v>5.3943042172778601E-2</v>
      </c>
      <c r="J525" s="11">
        <f t="shared" si="86"/>
        <v>23.786565277518239</v>
      </c>
      <c r="K525" s="12">
        <f t="shared" si="87"/>
        <v>27.023147807884953</v>
      </c>
      <c r="L525" s="11">
        <f t="shared" si="88"/>
        <v>0.45038579679808255</v>
      </c>
      <c r="M525" s="12">
        <f t="shared" si="89"/>
        <v>235.28934045370644</v>
      </c>
      <c r="N525" s="11">
        <f t="shared" si="90"/>
        <v>3.9214890075617737</v>
      </c>
      <c r="O525" s="11">
        <f t="shared" si="91"/>
        <v>588.6</v>
      </c>
      <c r="P525" s="18">
        <f t="shared" si="83"/>
        <v>4.5862577179114884E-2</v>
      </c>
    </row>
    <row r="526" spans="6:16" x14ac:dyDescent="0.2">
      <c r="F526" s="10">
        <v>5.25</v>
      </c>
      <c r="G526" s="11">
        <f t="shared" si="92"/>
        <v>37.020267209919609</v>
      </c>
      <c r="H526" s="11">
        <f t="shared" si="84"/>
        <v>8.7074921529510743</v>
      </c>
      <c r="I526" s="11">
        <f t="shared" si="85"/>
        <v>5.3425233834843926E-2</v>
      </c>
      <c r="J526" s="11">
        <f t="shared" si="86"/>
        <v>23.789498543332517</v>
      </c>
      <c r="K526" s="12">
        <f t="shared" si="87"/>
        <v>26.995012573423153</v>
      </c>
      <c r="L526" s="11">
        <f t="shared" si="88"/>
        <v>0.44991687622371923</v>
      </c>
      <c r="M526" s="12">
        <f t="shared" si="89"/>
        <v>235.0588601518977</v>
      </c>
      <c r="N526" s="11">
        <f t="shared" si="90"/>
        <v>3.9176476691982951</v>
      </c>
      <c r="O526" s="11">
        <f t="shared" si="91"/>
        <v>588.6</v>
      </c>
      <c r="P526" s="18">
        <f t="shared" si="83"/>
        <v>4.5814927493776358E-2</v>
      </c>
    </row>
    <row r="527" spans="6:16" x14ac:dyDescent="0.2">
      <c r="F527" s="10">
        <v>5.26</v>
      </c>
      <c r="G527" s="11">
        <f t="shared" si="92"/>
        <v>37.107347448289389</v>
      </c>
      <c r="H527" s="11">
        <f t="shared" si="84"/>
        <v>8.7080238369782226</v>
      </c>
      <c r="I527" s="11">
        <f t="shared" si="85"/>
        <v>5.2912396026268266E-2</v>
      </c>
      <c r="J527" s="11">
        <f t="shared" si="86"/>
        <v>23.79240383048732</v>
      </c>
      <c r="K527" s="12">
        <f t="shared" si="87"/>
        <v>26.967147592063416</v>
      </c>
      <c r="L527" s="11">
        <f t="shared" si="88"/>
        <v>0.44945245986772359</v>
      </c>
      <c r="M527" s="12">
        <f t="shared" si="89"/>
        <v>234.83056404699809</v>
      </c>
      <c r="N527" s="11">
        <f t="shared" si="90"/>
        <v>3.9138427341166349</v>
      </c>
      <c r="O527" s="11">
        <f t="shared" si="91"/>
        <v>588.6</v>
      </c>
      <c r="P527" s="18">
        <f t="shared" si="83"/>
        <v>4.5767735199436894E-2</v>
      </c>
    </row>
    <row r="528" spans="6:16" x14ac:dyDescent="0.2">
      <c r="F528" s="10">
        <v>5.27</v>
      </c>
      <c r="G528" s="11">
        <f t="shared" si="92"/>
        <v>37.194432952462201</v>
      </c>
      <c r="H528" s="11">
        <f t="shared" si="84"/>
        <v>8.7085504172809376</v>
      </c>
      <c r="I528" s="11">
        <f t="shared" si="85"/>
        <v>5.2404481034104E-2</v>
      </c>
      <c r="J528" s="11">
        <f t="shared" si="86"/>
        <v>23.795281404148781</v>
      </c>
      <c r="K528" s="12">
        <f t="shared" si="87"/>
        <v>26.93955026619502</v>
      </c>
      <c r="L528" s="11">
        <f t="shared" si="88"/>
        <v>0.44899250443658367</v>
      </c>
      <c r="M528" s="12">
        <f t="shared" si="89"/>
        <v>234.60443171203343</v>
      </c>
      <c r="N528" s="11">
        <f t="shared" si="90"/>
        <v>3.9100738618672239</v>
      </c>
      <c r="O528" s="11">
        <f t="shared" si="91"/>
        <v>588.6</v>
      </c>
      <c r="P528" s="18">
        <f t="shared" si="83"/>
        <v>4.5720995905959218E-2</v>
      </c>
    </row>
    <row r="529" spans="6:16" x14ac:dyDescent="0.2">
      <c r="F529" s="10">
        <v>5.28</v>
      </c>
      <c r="G529" s="11">
        <f t="shared" si="92"/>
        <v>37.28152367189071</v>
      </c>
      <c r="H529" s="11">
        <f t="shared" si="84"/>
        <v>8.7090719428507271</v>
      </c>
      <c r="I529" s="11">
        <f t="shared" si="85"/>
        <v>5.1901441603408115E-2</v>
      </c>
      <c r="J529" s="11">
        <f t="shared" si="86"/>
        <v>23.798131527002717</v>
      </c>
      <c r="K529" s="12">
        <f t="shared" si="87"/>
        <v>26.912218023207203</v>
      </c>
      <c r="L529" s="11">
        <f t="shared" si="88"/>
        <v>0.44853696705345336</v>
      </c>
      <c r="M529" s="12">
        <f t="shared" si="89"/>
        <v>234.38044290579552</v>
      </c>
      <c r="N529" s="11">
        <f t="shared" si="90"/>
        <v>3.9063407150965914</v>
      </c>
      <c r="O529" s="11">
        <f t="shared" si="91"/>
        <v>588.6</v>
      </c>
      <c r="P529" s="18">
        <f t="shared" si="83"/>
        <v>4.5674705265330399E-2</v>
      </c>
    </row>
    <row r="530" spans="6:16" x14ac:dyDescent="0.2">
      <c r="F530" s="10">
        <v>5.29</v>
      </c>
      <c r="G530" s="11">
        <f t="shared" si="92"/>
        <v>37.368619556512797</v>
      </c>
      <c r="H530" s="11">
        <f t="shared" si="84"/>
        <v>8.7095884622088224</v>
      </c>
      <c r="I530" s="11">
        <f t="shared" si="85"/>
        <v>5.1403230932845739E-2</v>
      </c>
      <c r="J530" s="11">
        <f t="shared" si="86"/>
        <v>23.800954459277204</v>
      </c>
      <c r="K530" s="12">
        <f t="shared" si="87"/>
        <v>26.88514831524795</v>
      </c>
      <c r="L530" s="11">
        <f t="shared" si="88"/>
        <v>0.4480858052541325</v>
      </c>
      <c r="M530" s="12">
        <f t="shared" si="89"/>
        <v>234.1585775712565</v>
      </c>
      <c r="N530" s="11">
        <f t="shared" si="90"/>
        <v>3.9026429595209415</v>
      </c>
      <c r="O530" s="11">
        <f t="shared" si="91"/>
        <v>588.6</v>
      </c>
      <c r="P530" s="18">
        <f t="shared" si="83"/>
        <v>4.5628858971258089E-2</v>
      </c>
    </row>
    <row r="531" spans="6:16" x14ac:dyDescent="0.2">
      <c r="F531" s="10">
        <v>5.3</v>
      </c>
      <c r="G531" s="11">
        <f t="shared" si="92"/>
        <v>37.455720556746904</v>
      </c>
      <c r="H531" s="11">
        <f t="shared" si="84"/>
        <v>8.7101000234106944</v>
      </c>
      <c r="I531" s="11">
        <f t="shared" si="85"/>
        <v>5.0909802670335895E-2</v>
      </c>
      <c r="J531" s="11">
        <f t="shared" si="86"/>
        <v>23.803750458764998</v>
      </c>
      <c r="K531" s="12">
        <f t="shared" si="87"/>
        <v>26.858338618985151</v>
      </c>
      <c r="L531" s="11">
        <f t="shared" si="88"/>
        <v>0.44763897698308586</v>
      </c>
      <c r="M531" s="12">
        <f t="shared" si="89"/>
        <v>233.93881583399491</v>
      </c>
      <c r="N531" s="11">
        <f t="shared" si="90"/>
        <v>3.8989802638999156</v>
      </c>
      <c r="O531" s="11">
        <f t="shared" si="91"/>
        <v>588.6</v>
      </c>
      <c r="P531" s="18">
        <f t="shared" si="83"/>
        <v>4.5583452758770696E-2</v>
      </c>
    </row>
    <row r="532" spans="6:16" x14ac:dyDescent="0.2">
      <c r="F532" s="10">
        <v>5.31</v>
      </c>
      <c r="G532" s="11">
        <f t="shared" si="92"/>
        <v>37.542826623487407</v>
      </c>
      <c r="H532" s="11">
        <f t="shared" si="84"/>
        <v>8.710606674050517</v>
      </c>
      <c r="I532" s="11">
        <f t="shared" si="85"/>
        <v>5.0421110908739034E-2</v>
      </c>
      <c r="J532" s="11">
        <f t="shared" si="86"/>
        <v>23.806519780845619</v>
      </c>
      <c r="K532" s="12">
        <f t="shared" si="87"/>
        <v>26.83178643536996</v>
      </c>
      <c r="L532" s="11">
        <f t="shared" si="88"/>
        <v>0.44719644058949931</v>
      </c>
      <c r="M532" s="12">
        <f t="shared" si="89"/>
        <v>233.7211380006317</v>
      </c>
      <c r="N532" s="11">
        <f t="shared" si="90"/>
        <v>3.8953523000105283</v>
      </c>
      <c r="O532" s="11">
        <f t="shared" si="91"/>
        <v>588.6</v>
      </c>
      <c r="P532" s="18">
        <f t="shared" si="83"/>
        <v>4.5538482403821127E-2</v>
      </c>
    </row>
    <row r="533" spans="6:16" x14ac:dyDescent="0.2">
      <c r="F533" s="10">
        <v>5.32</v>
      </c>
      <c r="G533" s="11">
        <f t="shared" si="92"/>
        <v>37.629937708100066</v>
      </c>
      <c r="H533" s="11">
        <f t="shared" si="84"/>
        <v>8.7111084612656011</v>
      </c>
      <c r="I533" s="11">
        <f t="shared" si="85"/>
        <v>4.9937110181585906E-2</v>
      </c>
      <c r="J533" s="11">
        <f t="shared" si="86"/>
        <v>23.809262678507405</v>
      </c>
      <c r="K533" s="12">
        <f t="shared" si="87"/>
        <v>26.805489289402558</v>
      </c>
      <c r="L533" s="11">
        <f t="shared" si="88"/>
        <v>0.446758154823376</v>
      </c>
      <c r="M533" s="12">
        <f t="shared" si="89"/>
        <v>233.50552455727907</v>
      </c>
      <c r="N533" s="11">
        <f t="shared" si="90"/>
        <v>3.891758742621318</v>
      </c>
      <c r="O533" s="11">
        <f t="shared" si="91"/>
        <v>588.6</v>
      </c>
      <c r="P533" s="18">
        <f t="shared" si="83"/>
        <v>4.5493943722894573E-2</v>
      </c>
    </row>
    <row r="534" spans="6:16" x14ac:dyDescent="0.2">
      <c r="F534" s="10">
        <v>5.33</v>
      </c>
      <c r="G534" s="11">
        <f t="shared" si="92"/>
        <v>37.717053762417471</v>
      </c>
      <c r="H534" s="11">
        <f t="shared" si="84"/>
        <v>8.7116054317407805</v>
      </c>
      <c r="I534" s="11">
        <f t="shared" si="85"/>
        <v>4.9457755458847737E-2</v>
      </c>
      <c r="J534" s="11">
        <f t="shared" si="86"/>
        <v>23.811979402369332</v>
      </c>
      <c r="K534" s="12">
        <f t="shared" si="87"/>
        <v>26.779444729900195</v>
      </c>
      <c r="L534" s="11">
        <f t="shared" si="88"/>
        <v>0.44632407883166991</v>
      </c>
      <c r="M534" s="12">
        <f t="shared" si="89"/>
        <v>233.29195616800055</v>
      </c>
      <c r="N534" s="11">
        <f t="shared" si="90"/>
        <v>3.8881992694666758</v>
      </c>
      <c r="O534" s="11">
        <f t="shared" si="91"/>
        <v>588.6</v>
      </c>
      <c r="P534" s="18">
        <f t="shared" si="83"/>
        <v>4.5449832572620003E-2</v>
      </c>
    </row>
    <row r="535" spans="6:16" x14ac:dyDescent="0.2">
      <c r="F535" s="10">
        <v>5.34</v>
      </c>
      <c r="G535" s="11">
        <f t="shared" si="92"/>
        <v>37.804174738734602</v>
      </c>
      <c r="H535" s="11">
        <f t="shared" si="84"/>
        <v>8.7120976317127532</v>
      </c>
      <c r="I535" s="11">
        <f t="shared" si="85"/>
        <v>4.8983002142746312E-2</v>
      </c>
      <c r="J535" s="11">
        <f t="shared" si="86"/>
        <v>23.814670200702576</v>
      </c>
      <c r="K535" s="12">
        <f t="shared" si="87"/>
        <v>26.753650329267355</v>
      </c>
      <c r="L535" s="11">
        <f t="shared" si="88"/>
        <v>0.44589417215445593</v>
      </c>
      <c r="M535" s="12">
        <f t="shared" si="89"/>
        <v>233.08041367328124</v>
      </c>
      <c r="N535" s="11">
        <f t="shared" si="90"/>
        <v>3.8846735612213541</v>
      </c>
      <c r="O535" s="11">
        <f t="shared" si="91"/>
        <v>588.6</v>
      </c>
      <c r="P535" s="18">
        <f t="shared" si="83"/>
        <v>4.540614484938519E-2</v>
      </c>
    </row>
    <row r="536" spans="6:16" x14ac:dyDescent="0.2">
      <c r="F536" s="10">
        <v>5.35</v>
      </c>
      <c r="G536" s="11">
        <f t="shared" si="92"/>
        <v>37.891300589804345</v>
      </c>
      <c r="H536" s="11">
        <f t="shared" si="84"/>
        <v>8.7125851069743803</v>
      </c>
      <c r="I536" s="11">
        <f t="shared" si="85"/>
        <v>4.8512806063605161E-2</v>
      </c>
      <c r="J536" s="11">
        <f t="shared" si="86"/>
        <v>23.817335319451978</v>
      </c>
      <c r="K536" s="12">
        <f t="shared" si="87"/>
        <v>26.728103683268287</v>
      </c>
      <c r="L536" s="11">
        <f t="shared" si="88"/>
        <v>0.44546839472113814</v>
      </c>
      <c r="M536" s="12">
        <f t="shared" si="89"/>
        <v>232.87087808851035</v>
      </c>
      <c r="N536" s="11">
        <f t="shared" si="90"/>
        <v>3.8811813014751726</v>
      </c>
      <c r="O536" s="11">
        <f t="shared" si="91"/>
        <v>588.6</v>
      </c>
      <c r="P536" s="18">
        <f t="shared" si="83"/>
        <v>4.5362876488955622E-2</v>
      </c>
    </row>
    <row r="537" spans="6:16" x14ac:dyDescent="0.2">
      <c r="F537" s="10">
        <v>5.36</v>
      </c>
      <c r="G537" s="11">
        <f t="shared" si="92"/>
        <v>37.978431268833134</v>
      </c>
      <c r="H537" s="11">
        <f t="shared" si="84"/>
        <v>8.7130679028789508</v>
      </c>
      <c r="I537" s="11">
        <f t="shared" si="85"/>
        <v>4.8047123475739896E-2</v>
      </c>
      <c r="J537" s="11">
        <f t="shared" si="86"/>
        <v>23.819975002257252</v>
      </c>
      <c r="K537" s="12">
        <f t="shared" si="87"/>
        <v>26.702802410801645</v>
      </c>
      <c r="L537" s="11">
        <f t="shared" si="88"/>
        <v>0.44504670684669406</v>
      </c>
      <c r="M537" s="12">
        <f t="shared" si="89"/>
        <v>232.66333060247447</v>
      </c>
      <c r="N537" s="11">
        <f t="shared" si="90"/>
        <v>3.8777221767079078</v>
      </c>
      <c r="O537" s="11">
        <f t="shared" si="91"/>
        <v>588.6</v>
      </c>
      <c r="P537" s="18">
        <f t="shared" si="83"/>
        <v>4.5320023466096933E-2</v>
      </c>
    </row>
    <row r="538" spans="6:16" x14ac:dyDescent="0.2">
      <c r="F538" s="10">
        <v>5.37</v>
      </c>
      <c r="G538" s="11">
        <f t="shared" si="92"/>
        <v>38.065566729476579</v>
      </c>
      <c r="H538" s="11">
        <f t="shared" si="84"/>
        <v>8.7135460643443992</v>
      </c>
      <c r="I538" s="11">
        <f t="shared" si="85"/>
        <v>4.7585911053388413E-2</v>
      </c>
      <c r="J538" s="11">
        <f t="shared" si="86"/>
        <v>23.822589490474098</v>
      </c>
      <c r="K538" s="12">
        <f t="shared" si="87"/>
        <v>26.677744153677402</v>
      </c>
      <c r="L538" s="11">
        <f t="shared" si="88"/>
        <v>0.4446290692279567</v>
      </c>
      <c r="M538" s="12">
        <f t="shared" si="89"/>
        <v>232.45775257586254</v>
      </c>
      <c r="N538" s="11">
        <f t="shared" si="90"/>
        <v>3.8742958762643753</v>
      </c>
      <c r="O538" s="11">
        <f t="shared" si="91"/>
        <v>588.6</v>
      </c>
      <c r="P538" s="18">
        <f t="shared" si="83"/>
        <v>4.5277581794201049E-2</v>
      </c>
    </row>
    <row r="539" spans="6:16" x14ac:dyDescent="0.2">
      <c r="F539" s="10">
        <v>5.38</v>
      </c>
      <c r="G539" s="11">
        <f t="shared" si="92"/>
        <v>38.152706925835155</v>
      </c>
      <c r="H539" s="11">
        <f t="shared" si="84"/>
        <v>8.7140196358574915</v>
      </c>
      <c r="I539" s="11">
        <f t="shared" si="85"/>
        <v>4.7129125886679835E-2</v>
      </c>
      <c r="J539" s="11">
        <f t="shared" si="86"/>
        <v>23.82517902319508</v>
      </c>
      <c r="K539" s="12">
        <f t="shared" si="87"/>
        <v>26.65292657639587</v>
      </c>
      <c r="L539" s="11">
        <f t="shared" si="88"/>
        <v>0.44421544293993115</v>
      </c>
      <c r="M539" s="12">
        <f t="shared" si="89"/>
        <v>232.2541255397816</v>
      </c>
      <c r="N539" s="11">
        <f t="shared" si="90"/>
        <v>3.8709020923296933</v>
      </c>
      <c r="O539" s="11">
        <f t="shared" si="91"/>
        <v>588.6</v>
      </c>
      <c r="P539" s="18">
        <f t="shared" si="83"/>
        <v>4.5235547524915869E-2</v>
      </c>
    </row>
    <row r="540" spans="6:16" x14ac:dyDescent="0.2">
      <c r="F540" s="10">
        <v>5.39</v>
      </c>
      <c r="G540" s="11">
        <f t="shared" si="92"/>
        <v>38.239851812449935</v>
      </c>
      <c r="H540" s="11">
        <f t="shared" si="84"/>
        <v>8.7144886614779473</v>
      </c>
      <c r="I540" s="11">
        <f t="shared" si="85"/>
        <v>4.6676725477642268E-2</v>
      </c>
      <c r="J540" s="11">
        <f t="shared" si="86"/>
        <v>23.82774383727023</v>
      </c>
      <c r="K540" s="12">
        <f t="shared" si="87"/>
        <v>26.628347365928768</v>
      </c>
      <c r="L540" s="11">
        <f t="shared" si="88"/>
        <v>0.44380578943214616</v>
      </c>
      <c r="M540" s="12">
        <f t="shared" si="89"/>
        <v>232.05243119428241</v>
      </c>
      <c r="N540" s="11">
        <f t="shared" si="90"/>
        <v>3.8675405199047073</v>
      </c>
      <c r="O540" s="11">
        <f t="shared" si="91"/>
        <v>588.6</v>
      </c>
      <c r="P540" s="18">
        <f t="shared" si="83"/>
        <v>4.5193916747778257E-2</v>
      </c>
    </row>
    <row r="541" spans="6:16" x14ac:dyDescent="0.2">
      <c r="F541" s="10">
        <v>5.4</v>
      </c>
      <c r="G541" s="11">
        <f t="shared" si="92"/>
        <v>38.32700134429836</v>
      </c>
      <c r="H541" s="11">
        <f t="shared" si="84"/>
        <v>8.7149531848425585</v>
      </c>
      <c r="I541" s="11">
        <f t="shared" si="85"/>
        <v>4.622866773624907E-2</v>
      </c>
      <c r="J541" s="11">
        <f t="shared" si="86"/>
        <v>23.830284167327719</v>
      </c>
      <c r="K541" s="12">
        <f t="shared" si="87"/>
        <v>26.604004231502664</v>
      </c>
      <c r="L541" s="11">
        <f t="shared" si="88"/>
        <v>0.44340007052504438</v>
      </c>
      <c r="M541" s="12">
        <f t="shared" si="89"/>
        <v>231.85265140689904</v>
      </c>
      <c r="N541" s="11">
        <f t="shared" si="90"/>
        <v>3.8642108567816504</v>
      </c>
      <c r="O541" s="11">
        <f t="shared" si="91"/>
        <v>588.6</v>
      </c>
      <c r="P541" s="18">
        <f t="shared" si="83"/>
        <v>4.5152685589851041E-2</v>
      </c>
    </row>
    <row r="542" spans="6:16" x14ac:dyDescent="0.2">
      <c r="F542" s="10">
        <v>5.41</v>
      </c>
      <c r="G542" s="11">
        <f t="shared" si="92"/>
        <v>38.41415547679005</v>
      </c>
      <c r="H542" s="11">
        <f t="shared" si="84"/>
        <v>8.7154132491692327</v>
      </c>
      <c r="I542" s="11">
        <f t="shared" si="85"/>
        <v>4.5784910976502925E-2</v>
      </c>
      <c r="J542" s="11">
        <f t="shared" si="86"/>
        <v>23.832800245794051</v>
      </c>
      <c r="K542" s="12">
        <f t="shared" si="87"/>
        <v>26.579894904384226</v>
      </c>
      <c r="L542" s="11">
        <f t="shared" si="88"/>
        <v>0.44299824840640378</v>
      </c>
      <c r="M542" s="12">
        <f t="shared" si="89"/>
        <v>231.65476821119606</v>
      </c>
      <c r="N542" s="11">
        <f t="shared" si="90"/>
        <v>3.8609128035199345</v>
      </c>
      <c r="O542" s="11">
        <f t="shared" si="91"/>
        <v>588.6</v>
      </c>
      <c r="P542" s="18">
        <f t="shared" si="83"/>
        <v>4.5111850215362952E-2</v>
      </c>
    </row>
    <row r="543" spans="6:16" x14ac:dyDescent="0.2">
      <c r="F543" s="10">
        <v>5.42</v>
      </c>
      <c r="G543" s="11">
        <f t="shared" si="92"/>
        <v>38.501314165762658</v>
      </c>
      <c r="H543" s="11">
        <f t="shared" si="84"/>
        <v>8.7158688972610285</v>
      </c>
      <c r="I543" s="11">
        <f t="shared" si="85"/>
        <v>4.5345413912557322E-2</v>
      </c>
      <c r="J543" s="11">
        <f t="shared" si="86"/>
        <v>23.835292302914358</v>
      </c>
      <c r="K543" s="12">
        <f t="shared" si="87"/>
        <v>26.556017137667798</v>
      </c>
      <c r="L543" s="11">
        <f t="shared" si="88"/>
        <v>0.44260028562779663</v>
      </c>
      <c r="M543" s="12">
        <f t="shared" si="89"/>
        <v>231.4587638053296</v>
      </c>
      <c r="N543" s="11">
        <f t="shared" si="90"/>
        <v>3.8576460634221599</v>
      </c>
      <c r="O543" s="11">
        <f t="shared" si="91"/>
        <v>588.6</v>
      </c>
      <c r="P543" s="18">
        <f t="shared" si="83"/>
        <v>4.5071406825352454E-2</v>
      </c>
    </row>
    <row r="544" spans="6:16" x14ac:dyDescent="0.2">
      <c r="F544" s="10">
        <v>5.43</v>
      </c>
      <c r="G544" s="11">
        <f t="shared" si="92"/>
        <v>38.588477367477758</v>
      </c>
      <c r="H544" s="11">
        <f t="shared" si="84"/>
        <v>8.7163201715101284</v>
      </c>
      <c r="I544" s="11">
        <f t="shared" si="85"/>
        <v>4.4910135654875588E-2</v>
      </c>
      <c r="J544" s="11">
        <f t="shared" si="86"/>
        <v>23.8377605667723</v>
      </c>
      <c r="K544" s="12">
        <f t="shared" si="87"/>
        <v>26.532368706064837</v>
      </c>
      <c r="L544" s="11">
        <f t="shared" si="88"/>
        <v>0.44220614510108064</v>
      </c>
      <c r="M544" s="12">
        <f t="shared" si="89"/>
        <v>231.26462055061702</v>
      </c>
      <c r="N544" s="11">
        <f t="shared" si="90"/>
        <v>3.8544103425102838</v>
      </c>
      <c r="O544" s="11">
        <f t="shared" si="91"/>
        <v>588.6</v>
      </c>
      <c r="P544" s="18">
        <f t="shared" si="83"/>
        <v>4.5031351657314603E-2</v>
      </c>
    </row>
    <row r="545" spans="6:16" x14ac:dyDescent="0.2">
      <c r="F545" s="10">
        <v>5.44</v>
      </c>
      <c r="G545" s="11">
        <f t="shared" si="92"/>
        <v>38.675645038616778</v>
      </c>
      <c r="H545" s="11">
        <f t="shared" si="84"/>
        <v>8.7167671139017813</v>
      </c>
      <c r="I545" s="11">
        <f t="shared" si="85"/>
        <v>4.4479035706426459E-2</v>
      </c>
      <c r="J545" s="11">
        <f t="shared" si="86"/>
        <v>23.840205263309905</v>
      </c>
      <c r="K545" s="12">
        <f t="shared" si="87"/>
        <v>26.508947405695494</v>
      </c>
      <c r="L545" s="11">
        <f t="shared" si="88"/>
        <v>0.44181579009492489</v>
      </c>
      <c r="M545" s="12">
        <f t="shared" si="89"/>
        <v>231.07232097011843</v>
      </c>
      <c r="N545" s="11">
        <f t="shared" si="90"/>
        <v>3.8512053495019738</v>
      </c>
      <c r="O545" s="11">
        <f t="shared" si="91"/>
        <v>588.6</v>
      </c>
      <c r="P545" s="18">
        <f t="shared" si="83"/>
        <v>4.4991680984851477E-2</v>
      </c>
    </row>
    <row r="546" spans="6:16" x14ac:dyDescent="0.2">
      <c r="F546" s="10">
        <v>5.45</v>
      </c>
      <c r="G546" s="11">
        <f t="shared" si="92"/>
        <v>38.762817136276958</v>
      </c>
      <c r="H546" s="11">
        <f t="shared" si="84"/>
        <v>8.7172097660182164</v>
      </c>
      <c r="I546" s="11">
        <f t="shared" si="85"/>
        <v>4.4052073958916707E-2</v>
      </c>
      <c r="J546" s="11">
        <f t="shared" si="86"/>
        <v>23.842626616347246</v>
      </c>
      <c r="K546" s="12">
        <f t="shared" si="87"/>
        <v>26.485751053882247</v>
      </c>
      <c r="L546" s="11">
        <f t="shared" si="88"/>
        <v>0.44142918423137079</v>
      </c>
      <c r="M546" s="12">
        <f t="shared" si="89"/>
        <v>230.88184774722959</v>
      </c>
      <c r="N546" s="11">
        <f t="shared" si="90"/>
        <v>3.8480307957871598</v>
      </c>
      <c r="O546" s="11">
        <f t="shared" si="91"/>
        <v>588.6</v>
      </c>
      <c r="P546" s="18">
        <f t="shared" si="83"/>
        <v>4.4952391117326074E-2</v>
      </c>
    </row>
    <row r="547" spans="6:16" x14ac:dyDescent="0.2">
      <c r="F547" s="10">
        <v>5.46</v>
      </c>
      <c r="G547" s="11">
        <f t="shared" si="92"/>
        <v>38.849993617967385</v>
      </c>
      <c r="H547" s="11">
        <f t="shared" si="84"/>
        <v>8.7176481690425085</v>
      </c>
      <c r="I547" s="11">
        <f t="shared" si="85"/>
        <v>4.3629210689059207E-2</v>
      </c>
      <c r="J547" s="11">
        <f t="shared" si="86"/>
        <v>23.845024847601877</v>
      </c>
      <c r="K547" s="12">
        <f t="shared" si="87"/>
        <v>26.462777488945431</v>
      </c>
      <c r="L547" s="11">
        <f t="shared" si="88"/>
        <v>0.44104629148242386</v>
      </c>
      <c r="M547" s="12">
        <f t="shared" si="89"/>
        <v>230.69318372428444</v>
      </c>
      <c r="N547" s="11">
        <f t="shared" si="90"/>
        <v>3.8448863954047408</v>
      </c>
      <c r="O547" s="11">
        <f t="shared" si="91"/>
        <v>588.6</v>
      </c>
      <c r="P547" s="18">
        <f t="shared" si="83"/>
        <v>4.4913478399519216E-2</v>
      </c>
    </row>
    <row r="548" spans="6:16" x14ac:dyDescent="0.2">
      <c r="F548" s="10">
        <v>5.47</v>
      </c>
      <c r="G548" s="11">
        <f t="shared" si="92"/>
        <v>38.937174441605009</v>
      </c>
      <c r="H548" s="11">
        <f t="shared" si="84"/>
        <v>8.7180823637624076</v>
      </c>
      <c r="I548" s="11">
        <f t="shared" si="85"/>
        <v>4.3210406554877429E-2</v>
      </c>
      <c r="J548" s="11">
        <f t="shared" si="86"/>
        <v>23.84740017670816</v>
      </c>
      <c r="K548" s="12">
        <f t="shared" si="87"/>
        <v>26.440024570000805</v>
      </c>
      <c r="L548" s="11">
        <f t="shared" si="88"/>
        <v>0.44066707616668011</v>
      </c>
      <c r="M548" s="12">
        <f t="shared" si="89"/>
        <v>230.50631190116874</v>
      </c>
      <c r="N548" s="11">
        <f t="shared" si="90"/>
        <v>3.8417718650194792</v>
      </c>
      <c r="O548" s="11">
        <f t="shared" si="91"/>
        <v>588.6</v>
      </c>
      <c r="P548" s="18">
        <f t="shared" si="83"/>
        <v>4.4874939211289974E-2</v>
      </c>
    </row>
    <row r="549" spans="6:16" x14ac:dyDescent="0.2">
      <c r="F549" s="10">
        <v>5.48</v>
      </c>
      <c r="G549" s="11">
        <f t="shared" si="92"/>
        <v>39.02435956551075</v>
      </c>
      <c r="H549" s="11">
        <f t="shared" si="84"/>
        <v>8.7185123905741353</v>
      </c>
      <c r="I549" s="11">
        <f t="shared" si="85"/>
        <v>4.2795622592044953E-2</v>
      </c>
      <c r="J549" s="11">
        <f t="shared" si="86"/>
        <v>23.849752821236372</v>
      </c>
      <c r="K549" s="12">
        <f t="shared" si="87"/>
        <v>26.41749017675907</v>
      </c>
      <c r="L549" s="11">
        <f t="shared" si="88"/>
        <v>0.44029150294598451</v>
      </c>
      <c r="M549" s="12">
        <f t="shared" si="89"/>
        <v>230.32121543394445</v>
      </c>
      <c r="N549" s="11">
        <f t="shared" si="90"/>
        <v>3.8386869238990742</v>
      </c>
      <c r="O549" s="11">
        <f t="shared" si="91"/>
        <v>588.6</v>
      </c>
      <c r="P549" s="18">
        <f t="shared" si="83"/>
        <v>4.483676996723919E-2</v>
      </c>
    </row>
    <row r="550" spans="6:16" x14ac:dyDescent="0.2">
      <c r="F550" s="10">
        <v>5.49</v>
      </c>
      <c r="G550" s="11">
        <f t="shared" si="92"/>
        <v>39.111548948405613</v>
      </c>
      <c r="H550" s="11">
        <f t="shared" si="84"/>
        <v>8.7189382894861449</v>
      </c>
      <c r="I550" s="11">
        <f t="shared" si="85"/>
        <v>4.2384820210260681E-2</v>
      </c>
      <c r="J550" s="11">
        <f t="shared" si="86"/>
        <v>23.852082996711712</v>
      </c>
      <c r="K550" s="12">
        <f t="shared" si="87"/>
        <v>26.395172209327352</v>
      </c>
      <c r="L550" s="11">
        <f t="shared" si="88"/>
        <v>0.43991953682212254</v>
      </c>
      <c r="M550" s="12">
        <f t="shared" si="89"/>
        <v>230.13787763348486</v>
      </c>
      <c r="N550" s="11">
        <f t="shared" si="90"/>
        <v>3.8356312938914141</v>
      </c>
      <c r="O550" s="11">
        <f t="shared" si="91"/>
        <v>588.6</v>
      </c>
      <c r="P550" s="18">
        <f t="shared" si="83"/>
        <v>4.4798967116376404E-2</v>
      </c>
    </row>
    <row r="551" spans="6:16" x14ac:dyDescent="0.2">
      <c r="F551" s="10">
        <v>5.5</v>
      </c>
      <c r="G551" s="11">
        <f t="shared" si="92"/>
        <v>39.198742549406838</v>
      </c>
      <c r="H551" s="11">
        <f t="shared" si="84"/>
        <v>8.719360100122838</v>
      </c>
      <c r="I551" s="11">
        <f t="shared" si="85"/>
        <v>4.19779611896582E-2</v>
      </c>
      <c r="J551" s="11">
        <f t="shared" si="86"/>
        <v>23.854390916633072</v>
      </c>
      <c r="K551" s="12">
        <f t="shared" si="87"/>
        <v>26.373068588012565</v>
      </c>
      <c r="L551" s="11">
        <f t="shared" si="88"/>
        <v>0.43955114313354277</v>
      </c>
      <c r="M551" s="12">
        <f t="shared" si="89"/>
        <v>229.95628196411971</v>
      </c>
      <c r="N551" s="11">
        <f t="shared" si="90"/>
        <v>3.8326046994019953</v>
      </c>
      <c r="O551" s="11">
        <f t="shared" si="91"/>
        <v>588.6</v>
      </c>
      <c r="P551" s="18">
        <f t="shared" si="83"/>
        <v>4.4761527141789763E-2</v>
      </c>
    </row>
    <row r="552" spans="6:16" x14ac:dyDescent="0.2">
      <c r="F552" s="10">
        <v>5.51</v>
      </c>
      <c r="G552" s="11">
        <f t="shared" si="92"/>
        <v>39.285940328024118</v>
      </c>
      <c r="H552" s="11">
        <f t="shared" si="84"/>
        <v>8.7197778617282591</v>
      </c>
      <c r="I552" s="11">
        <f t="shared" si="85"/>
        <v>4.1575007677250017E-2</v>
      </c>
      <c r="J552" s="11">
        <f t="shared" si="86"/>
        <v>23.856676792491694</v>
      </c>
      <c r="K552" s="12">
        <f t="shared" si="87"/>
        <v>26.351177253126696</v>
      </c>
      <c r="L552" s="11">
        <f t="shared" si="88"/>
        <v>0.43918628755211159</v>
      </c>
      <c r="M552" s="12">
        <f t="shared" si="89"/>
        <v>229.77641204229144</v>
      </c>
      <c r="N552" s="11">
        <f t="shared" si="90"/>
        <v>3.829606867371524</v>
      </c>
      <c r="O552" s="11">
        <f t="shared" si="91"/>
        <v>588.6</v>
      </c>
      <c r="P552" s="18">
        <f t="shared" si="83"/>
        <v>4.4724446560319223E-2</v>
      </c>
    </row>
    <row r="553" spans="6:16" x14ac:dyDescent="0.2">
      <c r="F553" s="10">
        <v>5.52</v>
      </c>
      <c r="G553" s="11">
        <f t="shared" si="92"/>
        <v>39.373142244155815</v>
      </c>
      <c r="H553" s="11">
        <f t="shared" si="84"/>
        <v>8.7201916131697388</v>
      </c>
      <c r="I553" s="11">
        <f t="shared" si="85"/>
        <v>4.1175922183405926E-2</v>
      </c>
      <c r="J553" s="11">
        <f t="shared" si="86"/>
        <v>23.858940833789617</v>
      </c>
      <c r="K553" s="12">
        <f t="shared" si="87"/>
        <v>26.329496164793973</v>
      </c>
      <c r="L553" s="11">
        <f t="shared" si="88"/>
        <v>0.43882493607989953</v>
      </c>
      <c r="M553" s="12">
        <f t="shared" si="89"/>
        <v>229.5982516352212</v>
      </c>
      <c r="N553" s="11">
        <f t="shared" si="90"/>
        <v>3.8266375272536868</v>
      </c>
      <c r="O553" s="11">
        <f t="shared" si="91"/>
        <v>588.6</v>
      </c>
      <c r="P553" s="18">
        <f t="shared" si="83"/>
        <v>4.4687721922232804E-2</v>
      </c>
    </row>
    <row r="554" spans="6:16" x14ac:dyDescent="0.2">
      <c r="F554" s="10">
        <v>5.53</v>
      </c>
      <c r="G554" s="11">
        <f t="shared" si="92"/>
        <v>39.460348258085233</v>
      </c>
      <c r="H554" s="11">
        <f t="shared" si="84"/>
        <v>8.720601392941516</v>
      </c>
      <c r="I554" s="11">
        <f t="shared" si="85"/>
        <v>4.0780667578364786E-2</v>
      </c>
      <c r="J554" s="11">
        <f t="shared" si="86"/>
        <v>23.861183248058026</v>
      </c>
      <c r="K554" s="12">
        <f t="shared" si="87"/>
        <v>26.308023302759914</v>
      </c>
      <c r="L554" s="11">
        <f t="shared" si="88"/>
        <v>0.43846705504599853</v>
      </c>
      <c r="M554" s="12">
        <f t="shared" si="89"/>
        <v>229.42178465958597</v>
      </c>
      <c r="N554" s="11">
        <f t="shared" si="90"/>
        <v>3.8236964109930991</v>
      </c>
      <c r="O554" s="11">
        <f t="shared" si="91"/>
        <v>588.6</v>
      </c>
      <c r="P554" s="18">
        <f t="shared" si="83"/>
        <v>4.4651349810905988E-2</v>
      </c>
    </row>
    <row r="555" spans="6:16" x14ac:dyDescent="0.2">
      <c r="F555" s="10">
        <v>5.54</v>
      </c>
      <c r="G555" s="11">
        <f t="shared" si="92"/>
        <v>39.547558330476917</v>
      </c>
      <c r="H555" s="11">
        <f t="shared" si="84"/>
        <v>8.7210072391683173</v>
      </c>
      <c r="I555" s="11">
        <f t="shared" si="85"/>
        <v>4.0389207088780542E-2</v>
      </c>
      <c r="J555" s="11">
        <f t="shared" si="86"/>
        <v>23.863404240875386</v>
      </c>
      <c r="K555" s="12">
        <f t="shared" si="87"/>
        <v>26.286756666202219</v>
      </c>
      <c r="L555" s="11">
        <f t="shared" si="88"/>
        <v>0.4381126111033703</v>
      </c>
      <c r="M555" s="12">
        <f t="shared" si="89"/>
        <v>229.24699518020557</v>
      </c>
      <c r="N555" s="11">
        <f t="shared" si="90"/>
        <v>3.8207832530034262</v>
      </c>
      <c r="O555" s="11">
        <f t="shared" si="91"/>
        <v>588.6</v>
      </c>
      <c r="P555" s="18">
        <f t="shared" si="83"/>
        <v>4.4615326842504265E-2</v>
      </c>
    </row>
    <row r="556" spans="6:16" x14ac:dyDescent="0.2">
      <c r="F556" s="10">
        <v>5.55</v>
      </c>
      <c r="G556" s="11">
        <f t="shared" si="92"/>
        <v>39.634772422373004</v>
      </c>
      <c r="H556" s="11">
        <f t="shared" si="84"/>
        <v>8.7214091896089041</v>
      </c>
      <c r="I556" s="11">
        <f t="shared" si="85"/>
        <v>4.0001504294300494E-2</v>
      </c>
      <c r="J556" s="11">
        <f t="shared" si="86"/>
        <v>23.865604015885431</v>
      </c>
      <c r="K556" s="12">
        <f t="shared" si="87"/>
        <v>26.26569427354346</v>
      </c>
      <c r="L556" s="11">
        <f t="shared" si="88"/>
        <v>0.43776157122572434</v>
      </c>
      <c r="M556" s="12">
        <f t="shared" si="89"/>
        <v>229.07386740873989</v>
      </c>
      <c r="N556" s="11">
        <f t="shared" si="90"/>
        <v>3.8178977901456652</v>
      </c>
      <c r="O556" s="11">
        <f t="shared" si="91"/>
        <v>588.6</v>
      </c>
      <c r="P556" s="18">
        <f t="shared" si="83"/>
        <v>4.4579649665668478E-2</v>
      </c>
    </row>
    <row r="557" spans="6:16" x14ac:dyDescent="0.2">
      <c r="F557" s="10">
        <v>5.56</v>
      </c>
      <c r="G557" s="11">
        <f t="shared" si="92"/>
        <v>39.721990495189601</v>
      </c>
      <c r="H557" s="11">
        <f t="shared" si="84"/>
        <v>8.7218072816595811</v>
      </c>
      <c r="I557" s="11">
        <f t="shared" si="85"/>
        <v>3.9617523124177115E-2</v>
      </c>
      <c r="J557" s="11">
        <f t="shared" si="86"/>
        <v>23.867782774814973</v>
      </c>
      <c r="K557" s="12">
        <f t="shared" si="87"/>
        <v>26.244834162265601</v>
      </c>
      <c r="L557" s="11">
        <f t="shared" si="88"/>
        <v>0.4374139027044267</v>
      </c>
      <c r="M557" s="12">
        <f t="shared" si="89"/>
        <v>228.90238570239626</v>
      </c>
      <c r="N557" s="11">
        <f t="shared" si="90"/>
        <v>3.8150397617066045</v>
      </c>
      <c r="O557" s="11">
        <f t="shared" si="91"/>
        <v>588.6</v>
      </c>
      <c r="P557" s="18">
        <f t="shared" si="83"/>
        <v>4.4544314961203368E-2</v>
      </c>
    </row>
    <row r="558" spans="6:16" x14ac:dyDescent="0.2">
      <c r="F558" s="10">
        <v>5.57</v>
      </c>
      <c r="G558" s="11">
        <f t="shared" si="92"/>
        <v>39.809212510713181</v>
      </c>
      <c r="H558" s="11">
        <f t="shared" si="84"/>
        <v>8.7222015523576815</v>
      </c>
      <c r="I558" s="11">
        <f t="shared" si="85"/>
        <v>3.9237227853912003E-2</v>
      </c>
      <c r="J558" s="11">
        <f t="shared" si="86"/>
        <v>23.869940717491623</v>
      </c>
      <c r="K558" s="12">
        <f t="shared" si="87"/>
        <v>26.224174388726343</v>
      </c>
      <c r="L558" s="11">
        <f t="shared" si="88"/>
        <v>0.43706957314543904</v>
      </c>
      <c r="M558" s="12">
        <f t="shared" si="89"/>
        <v>228.73253456264746</v>
      </c>
      <c r="N558" s="11">
        <f t="shared" si="90"/>
        <v>3.8122089093774574</v>
      </c>
      <c r="O558" s="11">
        <f t="shared" si="91"/>
        <v>588.6</v>
      </c>
      <c r="P558" s="18">
        <f t="shared" si="83"/>
        <v>4.4509319441769161E-2</v>
      </c>
    </row>
    <row r="559" spans="6:16" x14ac:dyDescent="0.2">
      <c r="F559" s="10">
        <v>5.58</v>
      </c>
      <c r="G559" s="11">
        <f t="shared" si="92"/>
        <v>39.896438431097032</v>
      </c>
      <c r="H559" s="11">
        <f t="shared" si="84"/>
        <v>8.7225920383850148</v>
      </c>
      <c r="I559" s="11">
        <f t="shared" si="85"/>
        <v>3.8860583101932272E-2</v>
      </c>
      <c r="J559" s="11">
        <f t="shared" si="86"/>
        <v>23.872078041861318</v>
      </c>
      <c r="K559" s="12">
        <f t="shared" si="87"/>
        <v>26.203713027977255</v>
      </c>
      <c r="L559" s="11">
        <f t="shared" si="88"/>
        <v>0.43672855046628756</v>
      </c>
      <c r="M559" s="12">
        <f t="shared" si="89"/>
        <v>228.56429863396008</v>
      </c>
      <c r="N559" s="11">
        <f t="shared" si="90"/>
        <v>3.8094049772326679</v>
      </c>
      <c r="O559" s="11">
        <f t="shared" si="91"/>
        <v>588.6</v>
      </c>
      <c r="P559" s="18">
        <f t="shared" si="83"/>
        <v>4.4474659851575928E-2</v>
      </c>
    </row>
    <row r="560" spans="6:16" x14ac:dyDescent="0.2">
      <c r="F560" s="10">
        <v>5.59</v>
      </c>
      <c r="G560" s="11">
        <f t="shared" si="92"/>
        <v>39.983668218857744</v>
      </c>
      <c r="H560" s="11">
        <f t="shared" si="84"/>
        <v>8.7229787760712707</v>
      </c>
      <c r="I560" s="11">
        <f t="shared" si="85"/>
        <v>3.8487553826298683E-2</v>
      </c>
      <c r="J560" s="11">
        <f t="shared" si="86"/>
        <v>23.87419494400562</v>
      </c>
      <c r="K560" s="12">
        <f t="shared" si="87"/>
        <v>26.183448173583542</v>
      </c>
      <c r="L560" s="11">
        <f t="shared" si="88"/>
        <v>0.43639080289305904</v>
      </c>
      <c r="M560" s="12">
        <f t="shared" si="89"/>
        <v>228.39766270253131</v>
      </c>
      <c r="N560" s="11">
        <f t="shared" si="90"/>
        <v>3.8066277117088552</v>
      </c>
      <c r="O560" s="11">
        <f t="shared" si="91"/>
        <v>588.6</v>
      </c>
      <c r="P560" s="18">
        <f t="shared" si="83"/>
        <v>4.4440332966080957E-2</v>
      </c>
    </row>
    <row r="561" spans="6:16" x14ac:dyDescent="0.2">
      <c r="F561" s="10">
        <v>5.6</v>
      </c>
      <c r="G561" s="11">
        <f t="shared" si="92"/>
        <v>40.07090183687172</v>
      </c>
      <c r="H561" s="11">
        <f t="shared" si="84"/>
        <v>8.7233618013974059</v>
      </c>
      <c r="I561" s="11">
        <f t="shared" si="85"/>
        <v>3.8118105321445467E-2</v>
      </c>
      <c r="J561" s="11">
        <f t="shared" si="86"/>
        <v>23.876291618158977</v>
      </c>
      <c r="K561" s="12">
        <f t="shared" si="87"/>
        <v>26.163377937445706</v>
      </c>
      <c r="L561" s="11">
        <f t="shared" si="88"/>
        <v>0.43605629895742842</v>
      </c>
      <c r="M561" s="12">
        <f t="shared" si="89"/>
        <v>228.23261169503752</v>
      </c>
      <c r="N561" s="11">
        <f t="shared" si="90"/>
        <v>3.8038768615839587</v>
      </c>
      <c r="O561" s="11">
        <f t="shared" si="91"/>
        <v>588.6</v>
      </c>
      <c r="P561" s="18">
        <f t="shared" si="83"/>
        <v>4.4406335591688967E-2</v>
      </c>
    </row>
    <row r="562" spans="6:16" x14ac:dyDescent="0.2">
      <c r="F562" s="10">
        <v>5.61</v>
      </c>
      <c r="G562" s="11">
        <f t="shared" si="92"/>
        <v>40.158139248371711</v>
      </c>
      <c r="H562" s="11">
        <f t="shared" si="84"/>
        <v>8.7237411499989914</v>
      </c>
      <c r="I562" s="11">
        <f t="shared" si="85"/>
        <v>3.7752203214951416E-2</v>
      </c>
      <c r="J562" s="11">
        <f t="shared" si="86"/>
        <v>23.87836825672581</v>
      </c>
      <c r="K562" s="12">
        <f t="shared" si="87"/>
        <v>26.143500449622895</v>
      </c>
      <c r="L562" s="11">
        <f t="shared" si="88"/>
        <v>0.4357250074937149</v>
      </c>
      <c r="M562" s="12">
        <f t="shared" si="89"/>
        <v>228.06913067739239</v>
      </c>
      <c r="N562" s="11">
        <f t="shared" si="90"/>
        <v>3.8011521779565394</v>
      </c>
      <c r="O562" s="11">
        <f t="shared" si="91"/>
        <v>588.6</v>
      </c>
      <c r="P562" s="18">
        <f t="shared" si="83"/>
        <v>4.4372664565455425E-2</v>
      </c>
    </row>
    <row r="563" spans="6:16" x14ac:dyDescent="0.2">
      <c r="F563" s="10">
        <v>5.62</v>
      </c>
      <c r="G563" s="11">
        <f t="shared" si="92"/>
        <v>40.245380416943405</v>
      </c>
      <c r="H563" s="11">
        <f t="shared" si="84"/>
        <v>8.7241168571695216</v>
      </c>
      <c r="I563" s="11">
        <f t="shared" si="85"/>
        <v>3.738981346434201E-2</v>
      </c>
      <c r="J563" s="11">
        <f t="shared" si="86"/>
        <v>23.880425050297333</v>
      </c>
      <c r="K563" s="12">
        <f t="shared" si="87"/>
        <v>26.123813858157853</v>
      </c>
      <c r="L563" s="11">
        <f t="shared" si="88"/>
        <v>0.43539689763596423</v>
      </c>
      <c r="M563" s="12">
        <f t="shared" si="89"/>
        <v>227.90720485351369</v>
      </c>
      <c r="N563" s="11">
        <f t="shared" si="90"/>
        <v>3.7984534142252282</v>
      </c>
      <c r="O563" s="11">
        <f t="shared" si="91"/>
        <v>588.6</v>
      </c>
      <c r="P563" s="18">
        <f t="shared" si="83"/>
        <v>4.4339316754792274E-2</v>
      </c>
    </row>
    <row r="564" spans="6:16" x14ac:dyDescent="0.2">
      <c r="F564" s="10">
        <v>5.63</v>
      </c>
      <c r="G564" s="11">
        <f t="shared" si="92"/>
        <v>40.33262530652204</v>
      </c>
      <c r="H564" s="11">
        <f t="shared" si="84"/>
        <v>8.7244889578637093</v>
      </c>
      <c r="I564" s="11">
        <f t="shared" si="85"/>
        <v>3.7030902353922118E-2</v>
      </c>
      <c r="J564" s="11">
        <f t="shared" si="86"/>
        <v>23.88246218766842</v>
      </c>
      <c r="K564" s="12">
        <f t="shared" si="87"/>
        <v>26.104316328903746</v>
      </c>
      <c r="L564" s="11">
        <f t="shared" si="88"/>
        <v>0.43507193881506245</v>
      </c>
      <c r="M564" s="12">
        <f t="shared" si="89"/>
        <v>227.74681956410205</v>
      </c>
      <c r="N564" s="11">
        <f t="shared" si="90"/>
        <v>3.7957803260683676</v>
      </c>
      <c r="O564" s="11">
        <f t="shared" si="91"/>
        <v>588.6</v>
      </c>
      <c r="P564" s="18">
        <f t="shared" ref="P564:P601" si="93">K564/(SQRT(K564^2+O564^2))</f>
        <v>4.4306289057176956E-2</v>
      </c>
    </row>
    <row r="565" spans="6:16" x14ac:dyDescent="0.2">
      <c r="F565" s="10">
        <v>5.64</v>
      </c>
      <c r="G565" s="11">
        <f t="shared" si="92"/>
        <v>40.419873881389044</v>
      </c>
      <c r="H565" s="11">
        <f t="shared" si="84"/>
        <v>8.724857486700726</v>
      </c>
      <c r="I565" s="11">
        <f t="shared" si="85"/>
        <v>3.6675436491639291E-2</v>
      </c>
      <c r="J565" s="11">
        <f t="shared" si="86"/>
        <v>23.884479855854128</v>
      </c>
      <c r="K565" s="12">
        <f t="shared" si="87"/>
        <v>26.085006045352486</v>
      </c>
      <c r="L565" s="11">
        <f t="shared" si="88"/>
        <v>0.43475010075587478</v>
      </c>
      <c r="M565" s="12">
        <f t="shared" si="89"/>
        <v>227.58796028542733</v>
      </c>
      <c r="N565" s="11">
        <f t="shared" si="90"/>
        <v>3.793132671423789</v>
      </c>
      <c r="O565" s="11">
        <f t="shared" si="91"/>
        <v>588.6</v>
      </c>
      <c r="P565" s="18">
        <f t="shared" si="93"/>
        <v>4.4273578399863817E-2</v>
      </c>
    </row>
    <row r="566" spans="6:16" x14ac:dyDescent="0.2">
      <c r="F566" s="10">
        <v>5.65</v>
      </c>
      <c r="G566" s="11">
        <f t="shared" si="92"/>
        <v>40.50712610616872</v>
      </c>
      <c r="H566" s="11">
        <f t="shared" si="84"/>
        <v>8.7252224779674279</v>
      </c>
      <c r="I566" s="11">
        <f t="shared" si="85"/>
        <v>3.6323382805976939E-2</v>
      </c>
      <c r="J566" s="11">
        <f t="shared" si="86"/>
        <v>23.886478240106197</v>
      </c>
      <c r="K566" s="12">
        <f t="shared" si="87"/>
        <v>26.065881208464813</v>
      </c>
      <c r="L566" s="11">
        <f t="shared" si="88"/>
        <v>0.43443135347441353</v>
      </c>
      <c r="M566" s="12">
        <f t="shared" si="89"/>
        <v>227.43061262812597</v>
      </c>
      <c r="N566" s="11">
        <f t="shared" si="90"/>
        <v>3.7905102104687658</v>
      </c>
      <c r="O566" s="11">
        <f t="shared" si="91"/>
        <v>588.6</v>
      </c>
      <c r="P566" s="18">
        <f t="shared" si="93"/>
        <v>4.4241181739598547E-2</v>
      </c>
    </row>
    <row r="567" spans="6:16" x14ac:dyDescent="0.2">
      <c r="F567" s="10">
        <v>5.66</v>
      </c>
      <c r="G567" s="11">
        <f t="shared" si="92"/>
        <v>40.594381945824935</v>
      </c>
      <c r="H567" s="11">
        <f t="shared" si="84"/>
        <v>8.725583965621551</v>
      </c>
      <c r="I567" s="11">
        <f t="shared" si="85"/>
        <v>3.5974708542877674E-2</v>
      </c>
      <c r="J567" s="11">
        <f t="shared" si="86"/>
        <v>23.888457523929397</v>
      </c>
      <c r="K567" s="12">
        <f t="shared" si="87"/>
        <v>26.046940036502058</v>
      </c>
      <c r="L567" s="11">
        <f t="shared" si="88"/>
        <v>0.43411566727503431</v>
      </c>
      <c r="M567" s="12">
        <f t="shared" si="89"/>
        <v>227.27476233600837</v>
      </c>
      <c r="N567" s="11">
        <f t="shared" si="90"/>
        <v>3.7879127056001396</v>
      </c>
      <c r="O567" s="11">
        <f t="shared" si="91"/>
        <v>588.6</v>
      </c>
      <c r="P567" s="18">
        <f t="shared" si="93"/>
        <v>4.4209096062335307E-2</v>
      </c>
    </row>
    <row r="568" spans="6:16" x14ac:dyDescent="0.2">
      <c r="F568" s="10">
        <v>5.67</v>
      </c>
      <c r="G568" s="11">
        <f t="shared" si="92"/>
        <v>40.681641365657882</v>
      </c>
      <c r="H568" s="11">
        <f t="shared" si="84"/>
        <v>8.7259419832948613</v>
      </c>
      <c r="I568" s="11">
        <f t="shared" si="85"/>
        <v>3.562938126269561E-2</v>
      </c>
      <c r="J568" s="11">
        <f t="shared" si="86"/>
        <v>23.890417889097652</v>
      </c>
      <c r="K568" s="12">
        <f t="shared" si="87"/>
        <v>26.028180764859389</v>
      </c>
      <c r="L568" s="11">
        <f t="shared" si="88"/>
        <v>0.43380301274765648</v>
      </c>
      <c r="M568" s="12">
        <f t="shared" si="89"/>
        <v>227.12039528487429</v>
      </c>
      <c r="N568" s="11">
        <f t="shared" si="90"/>
        <v>3.7853399214145718</v>
      </c>
      <c r="O568" s="11">
        <f t="shared" si="91"/>
        <v>588.6</v>
      </c>
      <c r="P568" s="18">
        <f t="shared" si="93"/>
        <v>4.4177318382956361E-2</v>
      </c>
    </row>
    <row r="569" spans="6:16" x14ac:dyDescent="0.2">
      <c r="F569" s="10">
        <v>5.68</v>
      </c>
      <c r="G569" s="11">
        <f t="shared" si="92"/>
        <v>40.768904331300845</v>
      </c>
      <c r="H569" s="11">
        <f t="shared" si="84"/>
        <v>8.7262965642962875</v>
      </c>
      <c r="I569" s="11">
        <f t="shared" si="85"/>
        <v>3.5287368837178625E-2</v>
      </c>
      <c r="J569" s="11">
        <f t="shared" si="86"/>
        <v>23.892359515670073</v>
      </c>
      <c r="K569" s="12">
        <f t="shared" si="87"/>
        <v>26.009601645900791</v>
      </c>
      <c r="L569" s="11">
        <f t="shared" si="88"/>
        <v>0.43349336076501316</v>
      </c>
      <c r="M569" s="12">
        <f t="shared" si="89"/>
        <v>226.96749748133914</v>
      </c>
      <c r="N569" s="11">
        <f t="shared" si="90"/>
        <v>3.7827916246889854</v>
      </c>
      <c r="O569" s="11">
        <f t="shared" si="91"/>
        <v>588.6</v>
      </c>
      <c r="P569" s="18">
        <f t="shared" si="93"/>
        <v>4.4145845744994694E-2</v>
      </c>
    </row>
    <row r="570" spans="6:16" x14ac:dyDescent="0.2">
      <c r="F570" s="10">
        <v>5.69</v>
      </c>
      <c r="G570" s="11">
        <f t="shared" si="92"/>
        <v>40.856170808716996</v>
      </c>
      <c r="H570" s="11">
        <f t="shared" si="84"/>
        <v>8.7266477416150199</v>
      </c>
      <c r="I570" s="11">
        <f t="shared" si="85"/>
        <v>3.4948639446479003E-2</v>
      </c>
      <c r="J570" s="11">
        <f t="shared" si="86"/>
        <v>23.894282582006863</v>
      </c>
      <c r="K570" s="12">
        <f t="shared" si="87"/>
        <v>25.991200948795601</v>
      </c>
      <c r="L570" s="11">
        <f t="shared" si="88"/>
        <v>0.4331866824799267</v>
      </c>
      <c r="M570" s="12">
        <f t="shared" si="89"/>
        <v>226.81605506166929</v>
      </c>
      <c r="N570" s="11">
        <f t="shared" si="90"/>
        <v>3.7802675843611548</v>
      </c>
      <c r="O570" s="11">
        <f t="shared" si="91"/>
        <v>588.6</v>
      </c>
      <c r="P570" s="18">
        <f t="shared" si="93"/>
        <v>4.4114675220359056E-2</v>
      </c>
    </row>
    <row r="571" spans="6:16" x14ac:dyDescent="0.2">
      <c r="F571" s="10">
        <v>5.7</v>
      </c>
      <c r="G571" s="11">
        <f t="shared" si="92"/>
        <v>40.943440764196232</v>
      </c>
      <c r="H571" s="11">
        <f t="shared" si="84"/>
        <v>8.7269955479235843</v>
      </c>
      <c r="I571" s="11">
        <f t="shared" si="85"/>
        <v>3.4613161576193228E-2</v>
      </c>
      <c r="J571" s="11">
        <f t="shared" si="86"/>
        <v>23.89618726478508</v>
      </c>
      <c r="K571" s="12">
        <f t="shared" si="87"/>
        <v>25.972976959356675</v>
      </c>
      <c r="L571" s="11">
        <f t="shared" si="88"/>
        <v>0.43288294932261123</v>
      </c>
      <c r="M571" s="12">
        <f t="shared" si="89"/>
        <v>226.66605429062753</v>
      </c>
      <c r="N571" s="11">
        <f t="shared" si="90"/>
        <v>3.7777675715104588</v>
      </c>
      <c r="O571" s="11">
        <f t="shared" si="91"/>
        <v>588.6</v>
      </c>
      <c r="P571" s="18">
        <f t="shared" si="93"/>
        <v>4.4083803909061858E-2</v>
      </c>
    </row>
    <row r="572" spans="6:16" x14ac:dyDescent="0.2">
      <c r="F572" s="10">
        <v>5.71</v>
      </c>
      <c r="G572" s="11">
        <f t="shared" si="92"/>
        <v>41.030714164352041</v>
      </c>
      <c r="H572" s="11">
        <f t="shared" si="84"/>
        <v>8.7273400155808716</v>
      </c>
      <c r="I572" s="11">
        <f t="shared" si="85"/>
        <v>3.4280904014429757E-2</v>
      </c>
      <c r="J572" s="11">
        <f t="shared" si="86"/>
        <v>23.898073739014187</v>
      </c>
      <c r="K572" s="12">
        <f t="shared" si="87"/>
        <v>25.954927979879972</v>
      </c>
      <c r="L572" s="11">
        <f t="shared" si="88"/>
        <v>0.43258213299799952</v>
      </c>
      <c r="M572" s="12">
        <f t="shared" si="89"/>
        <v>226.51748156032608</v>
      </c>
      <c r="N572" s="11">
        <f t="shared" si="90"/>
        <v>3.7752913593387678</v>
      </c>
      <c r="O572" s="11">
        <f t="shared" si="91"/>
        <v>588.6</v>
      </c>
      <c r="P572" s="18">
        <f t="shared" si="93"/>
        <v>4.4053228938949356E-2</v>
      </c>
    </row>
    <row r="573" spans="6:16" x14ac:dyDescent="0.2">
      <c r="F573" s="10">
        <v>5.72</v>
      </c>
      <c r="G573" s="11">
        <f t="shared" si="92"/>
        <v>41.117990976118392</v>
      </c>
      <c r="H573" s="11">
        <f t="shared" si="84"/>
        <v>8.7276811766351603</v>
      </c>
      <c r="I573" s="11">
        <f t="shared" si="85"/>
        <v>3.3951835848905196E-2</v>
      </c>
      <c r="J573" s="11">
        <f t="shared" si="86"/>
        <v>23.899942178051571</v>
      </c>
      <c r="K573" s="12">
        <f t="shared" si="87"/>
        <v>25.937052328985882</v>
      </c>
      <c r="L573" s="11">
        <f t="shared" si="88"/>
        <v>0.43228420548309804</v>
      </c>
      <c r="M573" s="12">
        <f t="shared" si="89"/>
        <v>226.37032338909123</v>
      </c>
      <c r="N573" s="11">
        <f t="shared" si="90"/>
        <v>3.7728387231515206</v>
      </c>
      <c r="O573" s="11">
        <f t="shared" si="91"/>
        <v>588.6</v>
      </c>
      <c r="P573" s="18">
        <f t="shared" si="93"/>
        <v>4.4022947465434781E-2</v>
      </c>
    </row>
    <row r="574" spans="6:16" x14ac:dyDescent="0.2">
      <c r="F574" s="10">
        <v>5.73</v>
      </c>
      <c r="G574" s="11">
        <f t="shared" si="92"/>
        <v>41.205271166746662</v>
      </c>
      <c r="H574" s="11">
        <f t="shared" si="84"/>
        <v>8.7280190628270873</v>
      </c>
      <c r="I574" s="11">
        <f t="shared" si="85"/>
        <v>3.362592646406843E-2</v>
      </c>
      <c r="J574" s="11">
        <f t="shared" si="86"/>
        <v>23.901792753617823</v>
      </c>
      <c r="K574" s="12">
        <f t="shared" si="87"/>
        <v>25.919348341461927</v>
      </c>
      <c r="L574" s="11">
        <f t="shared" si="88"/>
        <v>0.43198913902436542</v>
      </c>
      <c r="M574" s="12">
        <f t="shared" si="89"/>
        <v>226.22456642033535</v>
      </c>
      <c r="N574" s="11">
        <f t="shared" si="90"/>
        <v>3.7704094403389221</v>
      </c>
      <c r="O574" s="11">
        <f t="shared" si="91"/>
        <v>588.6</v>
      </c>
      <c r="P574" s="18">
        <f t="shared" si="93"/>
        <v>4.3992956671233742E-2</v>
      </c>
    </row>
    <row r="575" spans="6:16" x14ac:dyDescent="0.2">
      <c r="F575" s="10">
        <v>5.74</v>
      </c>
      <c r="G575" s="11">
        <f t="shared" si="92"/>
        <v>41.292554703802587</v>
      </c>
      <c r="H575" s="11">
        <f t="shared" si="84"/>
        <v>8.7283537055926068</v>
      </c>
      <c r="I575" s="11">
        <f t="shared" si="85"/>
        <v>3.3303145538252206E-2</v>
      </c>
      <c r="J575" s="11">
        <f t="shared" si="86"/>
        <v>23.903625635811967</v>
      </c>
      <c r="K575" s="12">
        <f t="shared" si="87"/>
        <v>25.9018143681071</v>
      </c>
      <c r="L575" s="11">
        <f t="shared" si="88"/>
        <v>0.43169690613511835</v>
      </c>
      <c r="M575" s="12">
        <f t="shared" si="89"/>
        <v>226.08019742143944</v>
      </c>
      <c r="N575" s="11">
        <f t="shared" si="90"/>
        <v>3.7680032903573242</v>
      </c>
      <c r="O575" s="11">
        <f t="shared" si="91"/>
        <v>588.6</v>
      </c>
      <c r="P575" s="18">
        <f t="shared" si="93"/>
        <v>4.396325376610237E-2</v>
      </c>
    </row>
    <row r="576" spans="6:16" x14ac:dyDescent="0.2">
      <c r="F576" s="10">
        <v>5.75</v>
      </c>
      <c r="G576" s="11">
        <f t="shared" si="92"/>
        <v>41.379841555163246</v>
      </c>
      <c r="H576" s="11">
        <f t="shared" si="84"/>
        <v>8.7286851360659146</v>
      </c>
      <c r="I576" s="11">
        <f t="shared" si="85"/>
        <v>3.2983463040851986E-2</v>
      </c>
      <c r="J576" s="11">
        <f t="shared" si="86"/>
        <v>23.905440993126486</v>
      </c>
      <c r="K576" s="12">
        <f t="shared" si="87"/>
        <v>25.884448775577606</v>
      </c>
      <c r="L576" s="11">
        <f t="shared" si="88"/>
        <v>0.43140747959296011</v>
      </c>
      <c r="M576" s="12">
        <f t="shared" si="89"/>
        <v>225.93720328264382</v>
      </c>
      <c r="N576" s="11">
        <f t="shared" si="90"/>
        <v>3.7656200547107304</v>
      </c>
      <c r="O576" s="11">
        <f t="shared" si="91"/>
        <v>588.6</v>
      </c>
      <c r="P576" s="18">
        <f t="shared" si="93"/>
        <v>4.3933835986577782E-2</v>
      </c>
    </row>
    <row r="577" spans="6:16" x14ac:dyDescent="0.2">
      <c r="F577" s="10">
        <v>5.76</v>
      </c>
      <c r="G577" s="11">
        <f t="shared" si="92"/>
        <v>41.467131689014067</v>
      </c>
      <c r="H577" s="11">
        <f t="shared" si="84"/>
        <v>8.7290133850823448</v>
      </c>
      <c r="I577" s="11">
        <f t="shared" si="85"/>
        <v>3.266684922953212E-2</v>
      </c>
      <c r="J577" s="11">
        <f t="shared" si="86"/>
        <v>23.907238992462261</v>
      </c>
      <c r="K577" s="12">
        <f t="shared" si="87"/>
        <v>25.867249946234189</v>
      </c>
      <c r="L577" s="11">
        <f t="shared" si="88"/>
        <v>0.43112083243723648</v>
      </c>
      <c r="M577" s="12">
        <f t="shared" si="89"/>
        <v>225.79557101594881</v>
      </c>
      <c r="N577" s="11">
        <f t="shared" si="90"/>
        <v>3.7632595169324801</v>
      </c>
      <c r="O577" s="11">
        <f t="shared" si="91"/>
        <v>588.6</v>
      </c>
      <c r="P577" s="18">
        <f t="shared" si="93"/>
        <v>4.3904700595721206E-2</v>
      </c>
    </row>
    <row r="578" spans="6:16" x14ac:dyDescent="0.2">
      <c r="F578" s="10">
        <v>5.77</v>
      </c>
      <c r="G578" s="11">
        <f t="shared" si="92"/>
        <v>41.554425073845877</v>
      </c>
      <c r="H578" s="11">
        <f t="shared" ref="H578:H601" si="94">$A$3*(1-EXP(-F578/$A$5))</f>
        <v>8.7293384831812393</v>
      </c>
      <c r="I578" s="11">
        <f t="shared" si="85"/>
        <v>3.2353274647458533E-2</v>
      </c>
      <c r="J578" s="11">
        <f t="shared" si="86"/>
        <v>23.909019799143362</v>
      </c>
      <c r="K578" s="12">
        <f t="shared" si="87"/>
        <v>25.850216277990874</v>
      </c>
      <c r="L578" s="11">
        <f t="shared" si="88"/>
        <v>0.43083693796651457</v>
      </c>
      <c r="M578" s="12">
        <f t="shared" si="89"/>
        <v>225.65528775402385</v>
      </c>
      <c r="N578" s="11">
        <f t="shared" si="90"/>
        <v>3.7609214625670639</v>
      </c>
      <c r="O578" s="11">
        <f t="shared" si="91"/>
        <v>588.6</v>
      </c>
      <c r="P578" s="18">
        <f t="shared" si="93"/>
        <v>4.3875844882863467E-2</v>
      </c>
    </row>
    <row r="579" spans="6:16" x14ac:dyDescent="0.2">
      <c r="F579" s="10">
        <v>5.78</v>
      </c>
      <c r="G579" s="11">
        <f t="shared" si="92"/>
        <v>41.641721678451965</v>
      </c>
      <c r="H579" s="11">
        <f t="shared" si="94"/>
        <v>8.7296604606087804</v>
      </c>
      <c r="I579" s="11">
        <f t="shared" ref="I579:I601" si="95">($A$3/$A$5)*EXP(-F579/$A$5)</f>
        <v>3.2042710120558343E-2</v>
      </c>
      <c r="J579" s="11">
        <f t="shared" ref="J579:J601" si="96">(0.5*(1.293*($A$13/760*273/(273+$A$11)))*((0.2025*$A$7^0.725*$A$9^0.425)*0.266)*0.9)*H579^2</f>
        <v>23.910783576931639</v>
      </c>
      <c r="K579" s="12">
        <f t="shared" ref="K579:K601" si="97">J579+$A$9*I579</f>
        <v>25.833346184165141</v>
      </c>
      <c r="L579" s="11">
        <f t="shared" ref="L579:L601" si="98">K579/$A$9</f>
        <v>0.43055576973608567</v>
      </c>
      <c r="M579" s="12">
        <f t="shared" ref="M579:M601" si="99">K579*H579</f>
        <v>225.51634074912513</v>
      </c>
      <c r="N579" s="11">
        <f t="shared" ref="N579:N601" si="100">L579*H579</f>
        <v>3.7586056791520854</v>
      </c>
      <c r="O579" s="11">
        <f t="shared" ref="O579:O601" si="101">$A$9*9.81</f>
        <v>588.6</v>
      </c>
      <c r="P579" s="18">
        <f t="shared" si="93"/>
        <v>4.3847266163352883E-2</v>
      </c>
    </row>
    <row r="580" spans="6:16" x14ac:dyDescent="0.2">
      <c r="F580" s="10">
        <v>5.79</v>
      </c>
      <c r="G580" s="11">
        <f t="shared" ref="G580:G601" si="102">G579+H580*0.01</f>
        <v>41.729021471925172</v>
      </c>
      <c r="H580" s="11">
        <f t="shared" si="94"/>
        <v>8.7299793473208229</v>
      </c>
      <c r="I580" s="11">
        <f t="shared" si="95"/>
        <v>3.1735126754805533E-2</v>
      </c>
      <c r="J580" s="11">
        <f t="shared" si="96"/>
        <v>23.912530488041359</v>
      </c>
      <c r="K580" s="12">
        <f t="shared" si="97"/>
        <v>25.81663809332969</v>
      </c>
      <c r="L580" s="11">
        <f t="shared" si="98"/>
        <v>0.43027730155549482</v>
      </c>
      <c r="M580" s="12">
        <f t="shared" si="99"/>
        <v>225.37871737202423</v>
      </c>
      <c r="N580" s="11">
        <f t="shared" si="100"/>
        <v>3.7563119562004035</v>
      </c>
      <c r="O580" s="11">
        <f t="shared" si="101"/>
        <v>588.6</v>
      </c>
      <c r="P580" s="18">
        <f t="shared" si="93"/>
        <v>4.381896177830575E-2</v>
      </c>
    </row>
    <row r="581" spans="6:16" x14ac:dyDescent="0.2">
      <c r="F581" s="10">
        <v>5.8</v>
      </c>
      <c r="G581" s="11">
        <f t="shared" si="102"/>
        <v>41.816324423655026</v>
      </c>
      <c r="H581" s="11">
        <f t="shared" si="94"/>
        <v>8.7302951729856613</v>
      </c>
      <c r="I581" s="11">
        <f t="shared" si="95"/>
        <v>3.1430495933532664E-2</v>
      </c>
      <c r="J581" s="11">
        <f t="shared" si="96"/>
        <v>23.914260693153469</v>
      </c>
      <c r="K581" s="12">
        <f t="shared" si="97"/>
        <v>25.800090449165431</v>
      </c>
      <c r="L581" s="11">
        <f t="shared" si="98"/>
        <v>0.43000150748609051</v>
      </c>
      <c r="M581" s="12">
        <f t="shared" si="99"/>
        <v>225.24240511094243</v>
      </c>
      <c r="N581" s="11">
        <f t="shared" si="100"/>
        <v>3.7540400851823734</v>
      </c>
      <c r="O581" s="11">
        <f t="shared" si="101"/>
        <v>588.6</v>
      </c>
      <c r="P581" s="18">
        <f t="shared" si="93"/>
        <v>4.3790929094358957E-2</v>
      </c>
    </row>
    <row r="582" spans="6:16" x14ac:dyDescent="0.2">
      <c r="F582" s="10">
        <v>5.81</v>
      </c>
      <c r="G582" s="11">
        <f t="shared" si="102"/>
        <v>41.903630503324891</v>
      </c>
      <c r="H582" s="11">
        <f t="shared" si="94"/>
        <v>8.7306079669868044</v>
      </c>
      <c r="I582" s="11">
        <f t="shared" si="95"/>
        <v>3.1128789314768434E-2</v>
      </c>
      <c r="J582" s="11">
        <f t="shared" si="96"/>
        <v>23.915974351429963</v>
      </c>
      <c r="K582" s="12">
        <f t="shared" si="97"/>
        <v>25.78370171031607</v>
      </c>
      <c r="L582" s="11">
        <f t="shared" si="98"/>
        <v>0.42972836183860114</v>
      </c>
      <c r="M582" s="12">
        <f t="shared" si="99"/>
        <v>225.10739157049679</v>
      </c>
      <c r="N582" s="11">
        <f t="shared" si="100"/>
        <v>3.7517898595082793</v>
      </c>
      <c r="O582" s="11">
        <f t="shared" si="101"/>
        <v>588.6</v>
      </c>
      <c r="P582" s="18">
        <f t="shared" si="93"/>
        <v>4.3763165503425218E-2</v>
      </c>
    </row>
    <row r="583" spans="6:16" x14ac:dyDescent="0.2">
      <c r="F583" s="10">
        <v>5.82</v>
      </c>
      <c r="G583" s="11">
        <f t="shared" si="102"/>
        <v>41.99093968090915</v>
      </c>
      <c r="H583" s="11">
        <f t="shared" si="94"/>
        <v>8.7309177584257025</v>
      </c>
      <c r="I583" s="11">
        <f t="shared" si="95"/>
        <v>3.082997882860096E-2</v>
      </c>
      <c r="J583" s="11">
        <f t="shared" si="96"/>
        <v>23.917671620527948</v>
      </c>
      <c r="K583" s="12">
        <f t="shared" si="97"/>
        <v>25.767470350244004</v>
      </c>
      <c r="L583" s="11">
        <f t="shared" si="98"/>
        <v>0.42945783917073338</v>
      </c>
      <c r="M583" s="12">
        <f t="shared" si="99"/>
        <v>224.97366447065312</v>
      </c>
      <c r="N583" s="11">
        <f t="shared" si="100"/>
        <v>3.7495610745108854</v>
      </c>
      <c r="O583" s="11">
        <f t="shared" si="101"/>
        <v>588.6</v>
      </c>
      <c r="P583" s="18">
        <f t="shared" si="93"/>
        <v>4.3735668422450476E-2</v>
      </c>
    </row>
    <row r="584" spans="6:16" x14ac:dyDescent="0.2">
      <c r="F584" s="10">
        <v>5.83</v>
      </c>
      <c r="G584" s="11">
        <f t="shared" si="102"/>
        <v>42.078251926670397</v>
      </c>
      <c r="H584" s="11">
        <f t="shared" si="94"/>
        <v>8.731224576124454</v>
      </c>
      <c r="I584" s="11">
        <f t="shared" si="95"/>
        <v>3.0534036674566212E-2</v>
      </c>
      <c r="J584" s="11">
        <f t="shared" si="96"/>
        <v>23.919352656613679</v>
      </c>
      <c r="K584" s="12">
        <f t="shared" si="97"/>
        <v>25.75139485708765</v>
      </c>
      <c r="L584" s="11">
        <f t="shared" si="98"/>
        <v>0.42918991428479419</v>
      </c>
      <c r="M584" s="12">
        <f t="shared" si="99"/>
        <v>224.84121164568856</v>
      </c>
      <c r="N584" s="11">
        <f t="shared" si="100"/>
        <v>3.7473535274281429</v>
      </c>
      <c r="O584" s="11">
        <f t="shared" si="101"/>
        <v>588.6</v>
      </c>
      <c r="P584" s="18">
        <f t="shared" si="93"/>
        <v>4.3708435293173746E-2</v>
      </c>
    </row>
    <row r="585" spans="6:16" x14ac:dyDescent="0.2">
      <c r="F585" s="10">
        <v>5.84</v>
      </c>
      <c r="G585" s="11">
        <f t="shared" si="102"/>
        <v>42.165567211156684</v>
      </c>
      <c r="H585" s="11">
        <f t="shared" si="94"/>
        <v>8.7315284486284916</v>
      </c>
      <c r="I585" s="11">
        <f t="shared" si="95"/>
        <v>3.024093531906142E-2</v>
      </c>
      <c r="J585" s="11">
        <f t="shared" si="96"/>
        <v>23.921017614376449</v>
      </c>
      <c r="K585" s="12">
        <f t="shared" si="97"/>
        <v>25.735473733520134</v>
      </c>
      <c r="L585" s="11">
        <f t="shared" si="98"/>
        <v>0.42892456222533559</v>
      </c>
      <c r="M585" s="12">
        <f t="shared" si="99"/>
        <v>224.71002104316236</v>
      </c>
      <c r="N585" s="11">
        <f t="shared" si="100"/>
        <v>3.7451670173860396</v>
      </c>
      <c r="O585" s="11">
        <f t="shared" si="101"/>
        <v>588.6</v>
      </c>
      <c r="P585" s="18">
        <f t="shared" si="93"/>
        <v>4.3681463581889228E-2</v>
      </c>
    </row>
    <row r="586" spans="6:16" x14ac:dyDescent="0.2">
      <c r="F586" s="10">
        <v>5.85</v>
      </c>
      <c r="G586" s="11">
        <f t="shared" si="102"/>
        <v>42.252885505198776</v>
      </c>
      <c r="H586" s="11">
        <f t="shared" si="94"/>
        <v>8.7318294042092379</v>
      </c>
      <c r="I586" s="11">
        <f t="shared" si="95"/>
        <v>2.995064749278354E-2</v>
      </c>
      <c r="J586" s="11">
        <f t="shared" si="96"/>
        <v>23.922666647042334</v>
      </c>
      <c r="K586" s="12">
        <f t="shared" si="97"/>
        <v>25.719705496609347</v>
      </c>
      <c r="L586" s="11">
        <f t="shared" si="98"/>
        <v>0.42866175827682246</v>
      </c>
      <c r="M586" s="12">
        <f t="shared" si="99"/>
        <v>224.58008072289545</v>
      </c>
      <c r="N586" s="11">
        <f t="shared" si="100"/>
        <v>3.7430013453815909</v>
      </c>
      <c r="O586" s="11">
        <f t="shared" si="101"/>
        <v>588.6</v>
      </c>
      <c r="P586" s="18">
        <f t="shared" si="93"/>
        <v>4.3654750779210619E-2</v>
      </c>
    </row>
    <row r="587" spans="6:16" x14ac:dyDescent="0.2">
      <c r="F587" s="10">
        <v>5.86</v>
      </c>
      <c r="G587" s="11">
        <f t="shared" si="102"/>
        <v>42.34020677990744</v>
      </c>
      <c r="H587" s="11">
        <f t="shared" si="94"/>
        <v>8.7321274708667254</v>
      </c>
      <c r="I587" s="11">
        <f t="shared" si="95"/>
        <v>2.9663146188192061E-2</v>
      </c>
      <c r="J587" s="11">
        <f t="shared" si="96"/>
        <v>23.92429990638778</v>
      </c>
      <c r="K587" s="12">
        <f t="shared" si="97"/>
        <v>25.704088677679305</v>
      </c>
      <c r="L587" s="11">
        <f t="shared" si="98"/>
        <v>0.42840147796132177</v>
      </c>
      <c r="M587" s="12">
        <f t="shared" si="99"/>
        <v>224.45137885595781</v>
      </c>
      <c r="N587" s="11">
        <f t="shared" si="100"/>
        <v>3.7408563142659639</v>
      </c>
      <c r="O587" s="11">
        <f t="shared" si="101"/>
        <v>588.6</v>
      </c>
      <c r="P587" s="18">
        <f t="shared" si="93"/>
        <v>4.3628294399837758E-2</v>
      </c>
    </row>
    <row r="588" spans="6:16" x14ac:dyDescent="0.2">
      <c r="F588" s="10">
        <v>5.87</v>
      </c>
      <c r="G588" s="11">
        <f t="shared" si="102"/>
        <v>42.427531006670762</v>
      </c>
      <c r="H588" s="11">
        <f t="shared" si="94"/>
        <v>8.7324226763322166</v>
      </c>
      <c r="I588" s="11">
        <f t="shared" si="95"/>
        <v>2.9378404656996548E-2</v>
      </c>
      <c r="J588" s="11">
        <f t="shared" si="96"/>
        <v>23.925917542753197</v>
      </c>
      <c r="K588" s="12">
        <f t="shared" si="97"/>
        <v>25.688621822172991</v>
      </c>
      <c r="L588" s="11">
        <f t="shared" si="98"/>
        <v>0.42814369703621652</v>
      </c>
      <c r="M588" s="12">
        <f t="shared" si="99"/>
        <v>224.32390372366604</v>
      </c>
      <c r="N588" s="11">
        <f t="shared" si="100"/>
        <v>3.7387317287277675</v>
      </c>
      <c r="O588" s="11">
        <f t="shared" si="101"/>
        <v>588.6</v>
      </c>
      <c r="P588" s="18">
        <f t="shared" si="93"/>
        <v>4.3602091982325598E-2</v>
      </c>
    </row>
    <row r="589" spans="6:16" x14ac:dyDescent="0.2">
      <c r="F589" s="10">
        <v>5.88</v>
      </c>
      <c r="G589" s="11">
        <f t="shared" si="102"/>
        <v>42.514858157151473</v>
      </c>
      <c r="H589" s="11">
        <f t="shared" si="94"/>
        <v>8.7327150480707765</v>
      </c>
      <c r="I589" s="11">
        <f t="shared" si="95"/>
        <v>2.9096396407667806E-2</v>
      </c>
      <c r="J589" s="11">
        <f t="shared" si="96"/>
        <v>23.927519705056302</v>
      </c>
      <c r="K589" s="12">
        <f t="shared" si="97"/>
        <v>25.673303489516371</v>
      </c>
      <c r="L589" s="11">
        <f t="shared" si="98"/>
        <v>0.42788839149193952</v>
      </c>
      <c r="M589" s="12">
        <f t="shared" si="99"/>
        <v>224.19764371658758</v>
      </c>
      <c r="N589" s="11">
        <f t="shared" si="100"/>
        <v>3.7366273952764599</v>
      </c>
      <c r="O589" s="11">
        <f t="shared" si="101"/>
        <v>588.6</v>
      </c>
      <c r="P589" s="18">
        <f t="shared" si="93"/>
        <v>4.3576141088855241E-2</v>
      </c>
    </row>
    <row r="590" spans="6:16" x14ac:dyDescent="0.2">
      <c r="F590" s="10">
        <v>5.89</v>
      </c>
      <c r="G590" s="11">
        <f t="shared" si="102"/>
        <v>42.602188203284314</v>
      </c>
      <c r="H590" s="11">
        <f t="shared" si="94"/>
        <v>8.7330046132838248</v>
      </c>
      <c r="I590" s="11">
        <f t="shared" si="95"/>
        <v>2.8817095202973309E-2</v>
      </c>
      <c r="J590" s="11">
        <f t="shared" si="96"/>
        <v>23.929106540805364</v>
      </c>
      <c r="K590" s="12">
        <f t="shared" si="97"/>
        <v>25.658132252983762</v>
      </c>
      <c r="L590" s="11">
        <f t="shared" si="98"/>
        <v>0.42763553754972938</v>
      </c>
      <c r="M590" s="12">
        <f t="shared" si="99"/>
        <v>224.07258733355368</v>
      </c>
      <c r="N590" s="11">
        <f t="shared" si="100"/>
        <v>3.7345431222258951</v>
      </c>
      <c r="O590" s="11">
        <f t="shared" si="101"/>
        <v>588.6</v>
      </c>
      <c r="P590" s="18">
        <f t="shared" si="93"/>
        <v>4.3550439305007155E-2</v>
      </c>
    </row>
    <row r="591" spans="6:16" x14ac:dyDescent="0.2">
      <c r="F591" s="10">
        <v>5.9</v>
      </c>
      <c r="G591" s="11">
        <f t="shared" si="102"/>
        <v>42.689521117273429</v>
      </c>
      <c r="H591" s="11">
        <f t="shared" si="94"/>
        <v>8.7332913989116729</v>
      </c>
      <c r="I591" s="11">
        <f t="shared" si="95"/>
        <v>2.8540475057536145E-2</v>
      </c>
      <c r="J591" s="11">
        <f t="shared" si="96"/>
        <v>23.930678196112382</v>
      </c>
      <c r="K591" s="12">
        <f t="shared" si="97"/>
        <v>25.643106699564552</v>
      </c>
      <c r="L591" s="11">
        <f t="shared" si="98"/>
        <v>0.42738511165940918</v>
      </c>
      <c r="M591" s="12">
        <f t="shared" si="99"/>
        <v>223.94872318068138</v>
      </c>
      <c r="N591" s="11">
        <f t="shared" si="100"/>
        <v>3.7324787196780229</v>
      </c>
      <c r="O591" s="11">
        <f t="shared" si="101"/>
        <v>588.6</v>
      </c>
      <c r="P591" s="18">
        <f t="shared" si="93"/>
        <v>4.3524984239536733E-2</v>
      </c>
    </row>
    <row r="592" spans="6:16" x14ac:dyDescent="0.2">
      <c r="F592" s="10">
        <v>5.91</v>
      </c>
      <c r="G592" s="11">
        <f t="shared" si="102"/>
        <v>42.776856871589793</v>
      </c>
      <c r="H592" s="11">
        <f t="shared" si="94"/>
        <v>8.7335754316360248</v>
      </c>
      <c r="I592" s="11">
        <f t="shared" si="95"/>
        <v>2.8266510235417409E-2</v>
      </c>
      <c r="J592" s="11">
        <f t="shared" si="96"/>
        <v>23.932234815706092</v>
      </c>
      <c r="K592" s="12">
        <f t="shared" si="97"/>
        <v>25.628225429831136</v>
      </c>
      <c r="L592" s="11">
        <f t="shared" si="98"/>
        <v>0.42713709049718562</v>
      </c>
      <c r="M592" s="12">
        <f t="shared" si="99"/>
        <v>223.8260399704028</v>
      </c>
      <c r="N592" s="11">
        <f t="shared" si="100"/>
        <v>3.7304339995067135</v>
      </c>
      <c r="O592" s="11">
        <f t="shared" si="101"/>
        <v>588.6</v>
      </c>
      <c r="P592" s="18">
        <f t="shared" si="93"/>
        <v>4.3499773524151845E-2</v>
      </c>
    </row>
    <row r="593" spans="6:16" x14ac:dyDescent="0.2">
      <c r="F593" s="10">
        <v>5.92</v>
      </c>
      <c r="G593" s="11">
        <f t="shared" si="102"/>
        <v>42.864195438968615</v>
      </c>
      <c r="H593" s="11">
        <f t="shared" si="94"/>
        <v>8.7338567378824674</v>
      </c>
      <c r="I593" s="11">
        <f t="shared" si="95"/>
        <v>2.7995175247721792E-2</v>
      </c>
      <c r="J593" s="11">
        <f t="shared" si="96"/>
        <v>23.933776542944909</v>
      </c>
      <c r="K593" s="12">
        <f t="shared" si="97"/>
        <v>25.613487057808214</v>
      </c>
      <c r="L593" s="11">
        <f t="shared" si="98"/>
        <v>0.42689145096347025</v>
      </c>
      <c r="M593" s="12">
        <f t="shared" si="99"/>
        <v>223.70452652050366</v>
      </c>
      <c r="N593" s="11">
        <f t="shared" si="100"/>
        <v>3.7284087753417277</v>
      </c>
      <c r="O593" s="11">
        <f t="shared" si="101"/>
        <v>588.6</v>
      </c>
      <c r="P593" s="18">
        <f t="shared" si="93"/>
        <v>4.3474804813292647E-2</v>
      </c>
    </row>
    <row r="594" spans="6:16" x14ac:dyDescent="0.2">
      <c r="F594" s="10">
        <v>5.93</v>
      </c>
      <c r="G594" s="11">
        <f t="shared" si="102"/>
        <v>42.951536792406841</v>
      </c>
      <c r="H594" s="11">
        <f t="shared" si="94"/>
        <v>8.7341353438229206</v>
      </c>
      <c r="I594" s="11">
        <f t="shared" si="95"/>
        <v>2.7726444850226187E-2</v>
      </c>
      <c r="J594" s="11">
        <f t="shared" si="96"/>
        <v>23.935303519829684</v>
      </c>
      <c r="K594" s="12">
        <f t="shared" si="97"/>
        <v>25.598890210843255</v>
      </c>
      <c r="L594" s="11">
        <f t="shared" si="98"/>
        <v>0.42664817018072093</v>
      </c>
      <c r="M594" s="12">
        <f t="shared" si="99"/>
        <v>223.58417175316865</v>
      </c>
      <c r="N594" s="11">
        <f t="shared" si="100"/>
        <v>3.7264028625528107</v>
      </c>
      <c r="O594" s="11">
        <f t="shared" si="101"/>
        <v>588.6</v>
      </c>
      <c r="P594" s="18">
        <f t="shared" si="93"/>
        <v>4.3450075783913376E-2</v>
      </c>
    </row>
    <row r="595" spans="6:16" x14ac:dyDescent="0.2">
      <c r="F595" s="10">
        <v>5.94</v>
      </c>
      <c r="G595" s="11">
        <f t="shared" si="102"/>
        <v>43.038880905160624</v>
      </c>
      <c r="H595" s="11">
        <f t="shared" si="94"/>
        <v>8.7344112753780738</v>
      </c>
      <c r="I595" s="11">
        <f t="shared" si="95"/>
        <v>2.7460294041031015E-2</v>
      </c>
      <c r="J595" s="11">
        <f t="shared" si="96"/>
        <v>23.936815887016387</v>
      </c>
      <c r="K595" s="12">
        <f t="shared" si="97"/>
        <v>25.584433529478247</v>
      </c>
      <c r="L595" s="11">
        <f t="shared" si="98"/>
        <v>0.42640722549130411</v>
      </c>
      <c r="M595" s="12">
        <f t="shared" si="99"/>
        <v>223.46496469403564</v>
      </c>
      <c r="N595" s="11">
        <f t="shared" si="100"/>
        <v>3.7244160782339275</v>
      </c>
      <c r="O595" s="11">
        <f t="shared" si="101"/>
        <v>588.6</v>
      </c>
      <c r="P595" s="18">
        <f t="shared" si="93"/>
        <v>4.3425584135266281E-2</v>
      </c>
    </row>
    <row r="596" spans="6:16" x14ac:dyDescent="0.2">
      <c r="F596" s="10">
        <v>5.95</v>
      </c>
      <c r="G596" s="11">
        <f t="shared" si="102"/>
        <v>43.126227750742821</v>
      </c>
      <c r="H596" s="11">
        <f t="shared" si="94"/>
        <v>8.7346845582198025</v>
      </c>
      <c r="I596" s="11">
        <f t="shared" si="95"/>
        <v>2.7196698058234218E-2</v>
      </c>
      <c r="J596" s="11">
        <f t="shared" si="96"/>
        <v>23.938313783828679</v>
      </c>
      <c r="K596" s="12">
        <f t="shared" si="97"/>
        <v>25.570115667322732</v>
      </c>
      <c r="L596" s="11">
        <f t="shared" si="98"/>
        <v>0.42616859445537886</v>
      </c>
      <c r="M596" s="12">
        <f t="shared" si="99"/>
        <v>223.34689447125811</v>
      </c>
      <c r="N596" s="11">
        <f t="shared" si="100"/>
        <v>3.7224482411876352</v>
      </c>
      <c r="O596" s="11">
        <f t="shared" si="101"/>
        <v>588.6</v>
      </c>
      <c r="P596" s="18">
        <f t="shared" si="93"/>
        <v>4.340132758868772E-2</v>
      </c>
    </row>
    <row r="597" spans="6:16" x14ac:dyDescent="0.2">
      <c r="F597" s="10">
        <v>5.96</v>
      </c>
      <c r="G597" s="11">
        <f t="shared" si="102"/>
        <v>43.213577302920555</v>
      </c>
      <c r="H597" s="11">
        <f t="shared" si="94"/>
        <v>8.7349552177735532</v>
      </c>
      <c r="I597" s="11">
        <f t="shared" si="95"/>
        <v>2.6935632377627274E-2</v>
      </c>
      <c r="J597" s="11">
        <f t="shared" si="96"/>
        <v>23.939797348270361</v>
      </c>
      <c r="K597" s="12">
        <f t="shared" si="97"/>
        <v>25.555935290927998</v>
      </c>
      <c r="L597" s="11">
        <f t="shared" si="98"/>
        <v>0.42593225484879998</v>
      </c>
      <c r="M597" s="12">
        <f t="shared" si="99"/>
        <v>223.22995031457481</v>
      </c>
      <c r="N597" s="11">
        <f t="shared" si="100"/>
        <v>3.7204991719095801</v>
      </c>
      <c r="O597" s="11">
        <f t="shared" si="101"/>
        <v>588.6</v>
      </c>
      <c r="P597" s="18">
        <f t="shared" si="93"/>
        <v>4.3377303887386177E-2</v>
      </c>
    </row>
    <row r="598" spans="6:16" x14ac:dyDescent="0.2">
      <c r="F598" s="10">
        <v>5.97</v>
      </c>
      <c r="G598" s="11">
        <f t="shared" si="102"/>
        <v>43.300929535712761</v>
      </c>
      <c r="H598" s="11">
        <f t="shared" si="94"/>
        <v>8.7352232792207065</v>
      </c>
      <c r="I598" s="11">
        <f t="shared" si="95"/>
        <v>2.6677072710413752E-2</v>
      </c>
      <c r="J598" s="11">
        <f t="shared" si="96"/>
        <v>23.941266717037688</v>
      </c>
      <c r="K598" s="12">
        <f t="shared" si="97"/>
        <v>25.541891079662513</v>
      </c>
      <c r="L598" s="11">
        <f t="shared" si="98"/>
        <v>0.42569818466104187</v>
      </c>
      <c r="M598" s="12">
        <f t="shared" si="99"/>
        <v>223.11412155438768</v>
      </c>
      <c r="N598" s="11">
        <f t="shared" si="100"/>
        <v>3.7185686925731281</v>
      </c>
      <c r="O598" s="11">
        <f t="shared" si="101"/>
        <v>588.6</v>
      </c>
      <c r="P598" s="18">
        <f t="shared" si="93"/>
        <v>4.3353510796232349E-2</v>
      </c>
    </row>
    <row r="599" spans="6:16" x14ac:dyDescent="0.2">
      <c r="F599" s="10">
        <v>5.98</v>
      </c>
      <c r="G599" s="11">
        <f t="shared" si="102"/>
        <v>43.388284423387773</v>
      </c>
      <c r="H599" s="11">
        <f t="shared" si="94"/>
        <v>8.7354887675009287</v>
      </c>
      <c r="I599" s="11">
        <f t="shared" si="95"/>
        <v>2.6420995000949417E-2</v>
      </c>
      <c r="J599" s="11">
        <f t="shared" si="96"/>
        <v>23.942722025531644</v>
      </c>
      <c r="K599" s="12">
        <f t="shared" si="97"/>
        <v>25.52798172558861</v>
      </c>
      <c r="L599" s="11">
        <f t="shared" si="98"/>
        <v>0.42546636209314348</v>
      </c>
      <c r="M599" s="12">
        <f t="shared" si="99"/>
        <v>222.99939762084827</v>
      </c>
      <c r="N599" s="11">
        <f t="shared" si="100"/>
        <v>3.7166566270141379</v>
      </c>
      <c r="O599" s="11">
        <f t="shared" si="101"/>
        <v>588.6</v>
      </c>
      <c r="P599" s="18">
        <f t="shared" si="93"/>
        <v>4.3329946101551366E-2</v>
      </c>
    </row>
    <row r="600" spans="6:16" x14ac:dyDescent="0.2">
      <c r="F600" s="10">
        <v>5.99</v>
      </c>
      <c r="G600" s="11">
        <f t="shared" si="102"/>
        <v>43.475641940460918</v>
      </c>
      <c r="H600" s="11">
        <f t="shared" si="94"/>
        <v>8.7357517073144777</v>
      </c>
      <c r="I600" s="11">
        <f t="shared" si="95"/>
        <v>2.6167375424504306E-2</v>
      </c>
      <c r="J600" s="11">
        <f t="shared" si="96"/>
        <v>23.944163407869961</v>
      </c>
      <c r="K600" s="12">
        <f t="shared" si="97"/>
        <v>25.514205933340222</v>
      </c>
      <c r="L600" s="11">
        <f t="shared" si="98"/>
        <v>0.42523676555567036</v>
      </c>
      <c r="M600" s="12">
        <f t="shared" si="99"/>
        <v>222.88576804295002</v>
      </c>
      <c r="N600" s="11">
        <f t="shared" si="100"/>
        <v>3.7147628007158335</v>
      </c>
      <c r="O600" s="11">
        <f t="shared" si="101"/>
        <v>588.6</v>
      </c>
      <c r="P600" s="18">
        <f t="shared" si="93"/>
        <v>4.3306607610916724E-2</v>
      </c>
    </row>
    <row r="601" spans="6:16" x14ac:dyDescent="0.2">
      <c r="F601" s="10">
        <v>6</v>
      </c>
      <c r="G601" s="11">
        <f t="shared" si="102"/>
        <v>43.56300206169216</v>
      </c>
      <c r="H601" s="11">
        <f t="shared" si="94"/>
        <v>8.7360121231245156</v>
      </c>
      <c r="I601" s="11">
        <f t="shared" si="95"/>
        <v>2.591619038504591E-2</v>
      </c>
      <c r="J601" s="11">
        <f t="shared" si="96"/>
        <v>23.945590996899217</v>
      </c>
      <c r="K601" s="12">
        <f t="shared" si="97"/>
        <v>25.50056242000197</v>
      </c>
      <c r="L601" s="11">
        <f t="shared" si="98"/>
        <v>0.4250093736666995</v>
      </c>
      <c r="M601" s="12">
        <f t="shared" si="99"/>
        <v>222.77322244763064</v>
      </c>
      <c r="N601" s="11">
        <f t="shared" si="100"/>
        <v>3.7128870407938441</v>
      </c>
      <c r="O601" s="11">
        <f t="shared" si="101"/>
        <v>588.6</v>
      </c>
      <c r="P601" s="18">
        <f t="shared" si="93"/>
        <v>4.328349315294653E-2</v>
      </c>
    </row>
    <row r="602" spans="6:16" x14ac:dyDescent="0.2">
      <c r="G602" s="11"/>
      <c r="H602" s="11"/>
      <c r="I602" s="11"/>
      <c r="J602" s="11"/>
      <c r="K602" s="11"/>
      <c r="L602" s="11"/>
      <c r="M602" s="11"/>
      <c r="N602" s="11"/>
      <c r="O602" s="11"/>
    </row>
    <row r="603" spans="6:16" x14ac:dyDescent="0.2">
      <c r="G603" s="11"/>
      <c r="H603" s="11"/>
      <c r="I603" s="11"/>
      <c r="J603" s="11"/>
      <c r="K603" s="11"/>
      <c r="L603" s="11"/>
      <c r="M603" s="11"/>
      <c r="N603" s="11"/>
      <c r="O603" s="11"/>
    </row>
    <row r="604" spans="6:16" x14ac:dyDescent="0.2">
      <c r="G604" s="11"/>
      <c r="H604" s="11"/>
      <c r="I604" s="11"/>
      <c r="J604" s="11"/>
      <c r="K604" s="11"/>
      <c r="L604" s="11"/>
      <c r="M604" s="11"/>
      <c r="N604" s="11"/>
      <c r="O604" s="11"/>
    </row>
    <row r="605" spans="6:16" x14ac:dyDescent="0.2">
      <c r="G605" s="11"/>
      <c r="H605" s="11"/>
      <c r="I605" s="11"/>
      <c r="J605" s="11"/>
      <c r="K605" s="11"/>
      <c r="L605" s="11"/>
      <c r="M605" s="11"/>
      <c r="N605" s="11"/>
      <c r="O605" s="11"/>
    </row>
    <row r="606" spans="6:16" x14ac:dyDescent="0.2">
      <c r="G606" s="11"/>
      <c r="H606" s="11"/>
      <c r="I606" s="11"/>
      <c r="J606" s="11"/>
      <c r="K606" s="11"/>
      <c r="L606" s="11"/>
      <c r="M606" s="11"/>
      <c r="N606" s="11"/>
      <c r="O606" s="11"/>
    </row>
    <row r="607" spans="6:16" x14ac:dyDescent="0.2">
      <c r="G607" s="11"/>
      <c r="H607" s="11"/>
      <c r="I607" s="11"/>
      <c r="J607" s="11"/>
      <c r="K607" s="11"/>
      <c r="L607" s="11"/>
      <c r="M607" s="11"/>
      <c r="N607" s="11"/>
      <c r="O607" s="11"/>
    </row>
    <row r="608" spans="6:16" x14ac:dyDescent="0.2">
      <c r="G608" s="11"/>
      <c r="H608" s="11"/>
      <c r="I608" s="11"/>
      <c r="J608" s="11"/>
      <c r="K608" s="11"/>
      <c r="L608" s="11"/>
      <c r="M608" s="11"/>
      <c r="N608" s="11"/>
      <c r="O608" s="11"/>
    </row>
    <row r="609" spans="7:15" x14ac:dyDescent="0.2">
      <c r="G609" s="11"/>
      <c r="H609" s="11"/>
      <c r="I609" s="11"/>
      <c r="J609" s="11"/>
      <c r="K609" s="11"/>
      <c r="L609" s="11"/>
      <c r="M609" s="11"/>
      <c r="N609" s="11"/>
      <c r="O609" s="11"/>
    </row>
    <row r="610" spans="7:15" x14ac:dyDescent="0.2">
      <c r="G610" s="11"/>
      <c r="H610" s="11"/>
      <c r="I610" s="11"/>
      <c r="J610" s="11"/>
      <c r="K610" s="11"/>
      <c r="L610" s="11"/>
      <c r="M610" s="11"/>
      <c r="N610" s="11"/>
      <c r="O610" s="11"/>
    </row>
    <row r="611" spans="7:15" x14ac:dyDescent="0.2">
      <c r="G611" s="11"/>
      <c r="H611" s="11"/>
      <c r="I611" s="11"/>
      <c r="J611" s="11"/>
      <c r="K611" s="11"/>
      <c r="L611" s="11"/>
      <c r="M611" s="11"/>
      <c r="N611" s="11"/>
      <c r="O611" s="11"/>
    </row>
    <row r="612" spans="7:15" x14ac:dyDescent="0.2">
      <c r="G612" s="11"/>
      <c r="H612" s="11"/>
      <c r="I612" s="11"/>
      <c r="J612" s="11"/>
      <c r="K612" s="11"/>
      <c r="L612" s="11"/>
      <c r="M612" s="11"/>
      <c r="N612" s="11"/>
      <c r="O612" s="11"/>
    </row>
    <row r="613" spans="7:15" x14ac:dyDescent="0.2">
      <c r="G613" s="11"/>
      <c r="H613" s="11"/>
      <c r="I613" s="11"/>
      <c r="J613" s="11"/>
      <c r="K613" s="11"/>
      <c r="L613" s="11"/>
      <c r="M613" s="11"/>
      <c r="N613" s="11"/>
      <c r="O613" s="11"/>
    </row>
    <row r="614" spans="7:15" x14ac:dyDescent="0.2">
      <c r="G614" s="11"/>
      <c r="H614" s="11"/>
      <c r="I614" s="11"/>
      <c r="J614" s="11"/>
      <c r="K614" s="11"/>
      <c r="L614" s="11"/>
      <c r="M614" s="11"/>
      <c r="N614" s="11"/>
      <c r="O614" s="11"/>
    </row>
    <row r="615" spans="7:15" x14ac:dyDescent="0.2">
      <c r="G615" s="11"/>
      <c r="H615" s="11"/>
      <c r="I615" s="11"/>
      <c r="J615" s="11"/>
      <c r="K615" s="11"/>
      <c r="L615" s="11"/>
      <c r="M615" s="11"/>
      <c r="N615" s="11"/>
      <c r="O615" s="11"/>
    </row>
    <row r="616" spans="7:15" x14ac:dyDescent="0.2">
      <c r="G616" s="11"/>
      <c r="H616" s="11"/>
      <c r="I616" s="11"/>
      <c r="J616" s="11"/>
      <c r="K616" s="11"/>
      <c r="L616" s="11"/>
      <c r="M616" s="11"/>
      <c r="N616" s="11"/>
      <c r="O616" s="11"/>
    </row>
    <row r="617" spans="7:15" x14ac:dyDescent="0.2">
      <c r="G617" s="11"/>
      <c r="H617" s="11"/>
      <c r="I617" s="11"/>
      <c r="J617" s="11"/>
      <c r="K617" s="11"/>
      <c r="L617" s="11"/>
      <c r="M617" s="11"/>
      <c r="N617" s="11"/>
      <c r="O617" s="11"/>
    </row>
    <row r="618" spans="7:15" x14ac:dyDescent="0.2">
      <c r="G618" s="11"/>
      <c r="H618" s="11"/>
      <c r="I618" s="11"/>
      <c r="J618" s="11"/>
      <c r="K618" s="11"/>
      <c r="L618" s="11"/>
      <c r="M618" s="11"/>
      <c r="N618" s="11"/>
      <c r="O618" s="11"/>
    </row>
    <row r="619" spans="7:15" x14ac:dyDescent="0.2">
      <c r="G619" s="11"/>
      <c r="H619" s="11"/>
      <c r="I619" s="11"/>
      <c r="J619" s="11"/>
      <c r="K619" s="11"/>
      <c r="L619" s="11"/>
      <c r="M619" s="11"/>
      <c r="N619" s="11"/>
      <c r="O619" s="11"/>
    </row>
    <row r="620" spans="7:15" x14ac:dyDescent="0.2">
      <c r="G620" s="11"/>
      <c r="H620" s="11"/>
      <c r="I620" s="11"/>
      <c r="J620" s="11"/>
      <c r="K620" s="11"/>
      <c r="L620" s="11"/>
      <c r="M620" s="11"/>
      <c r="N620" s="11"/>
      <c r="O620" s="11"/>
    </row>
    <row r="621" spans="7:15" x14ac:dyDescent="0.2">
      <c r="G621" s="11"/>
      <c r="H621" s="11"/>
      <c r="I621" s="11"/>
      <c r="J621" s="11"/>
      <c r="K621" s="11"/>
      <c r="L621" s="11"/>
      <c r="M621" s="11"/>
      <c r="N621" s="11"/>
      <c r="O621" s="11"/>
    </row>
    <row r="622" spans="7:15" x14ac:dyDescent="0.2">
      <c r="G622" s="11"/>
      <c r="H622" s="11"/>
      <c r="I622" s="11"/>
      <c r="J622" s="11"/>
      <c r="K622" s="11"/>
      <c r="L622" s="11"/>
      <c r="M622" s="11"/>
      <c r="N622" s="11"/>
      <c r="O622" s="11"/>
    </row>
    <row r="623" spans="7:15" x14ac:dyDescent="0.2">
      <c r="G623" s="11"/>
      <c r="H623" s="11"/>
      <c r="I623" s="11"/>
      <c r="J623" s="11"/>
      <c r="K623" s="11"/>
      <c r="L623" s="11"/>
      <c r="M623" s="11"/>
      <c r="N623" s="11"/>
      <c r="O623" s="11"/>
    </row>
    <row r="624" spans="7:15" x14ac:dyDescent="0.2">
      <c r="G624" s="11"/>
      <c r="H624" s="11"/>
      <c r="I624" s="11"/>
      <c r="J624" s="11"/>
      <c r="K624" s="11"/>
      <c r="L624" s="11"/>
      <c r="M624" s="11"/>
      <c r="N624" s="11"/>
      <c r="O624" s="11"/>
    </row>
    <row r="625" spans="7:15" x14ac:dyDescent="0.2">
      <c r="G625" s="11"/>
      <c r="H625" s="11"/>
      <c r="I625" s="11"/>
      <c r="J625" s="11"/>
      <c r="K625" s="11"/>
      <c r="L625" s="11"/>
      <c r="M625" s="11"/>
      <c r="N625" s="11"/>
      <c r="O625" s="11"/>
    </row>
    <row r="626" spans="7:15" x14ac:dyDescent="0.2">
      <c r="G626" s="11"/>
      <c r="H626" s="11"/>
      <c r="I626" s="11"/>
      <c r="J626" s="11"/>
      <c r="K626" s="11"/>
      <c r="L626" s="11"/>
      <c r="M626" s="11"/>
      <c r="N626" s="11"/>
      <c r="O626" s="11"/>
    </row>
    <row r="627" spans="7:15" x14ac:dyDescent="0.2">
      <c r="G627" s="11"/>
      <c r="H627" s="11"/>
      <c r="I627" s="11"/>
      <c r="J627" s="11"/>
      <c r="K627" s="11"/>
      <c r="L627" s="11"/>
      <c r="M627" s="11"/>
      <c r="N627" s="11"/>
      <c r="O627" s="11"/>
    </row>
    <row r="628" spans="7:15" x14ac:dyDescent="0.2">
      <c r="G628" s="11"/>
      <c r="H628" s="11"/>
      <c r="I628" s="11"/>
      <c r="J628" s="11"/>
      <c r="K628" s="11"/>
      <c r="L628" s="11"/>
      <c r="M628" s="11"/>
      <c r="N628" s="11"/>
      <c r="O628" s="11"/>
    </row>
    <row r="629" spans="7:15" x14ac:dyDescent="0.2">
      <c r="G629" s="11"/>
      <c r="H629" s="11"/>
      <c r="I629" s="11"/>
      <c r="J629" s="11"/>
      <c r="K629" s="11"/>
      <c r="L629" s="11"/>
      <c r="M629" s="11"/>
      <c r="N629" s="11"/>
      <c r="O629" s="11"/>
    </row>
    <row r="630" spans="7:15" x14ac:dyDescent="0.2">
      <c r="G630" s="11"/>
      <c r="H630" s="11"/>
      <c r="I630" s="11"/>
      <c r="J630" s="11"/>
      <c r="K630" s="11"/>
      <c r="L630" s="11"/>
      <c r="M630" s="11"/>
      <c r="N630" s="11"/>
      <c r="O630" s="11"/>
    </row>
    <row r="631" spans="7:15" x14ac:dyDescent="0.2">
      <c r="G631" s="11"/>
      <c r="H631" s="11"/>
      <c r="I631" s="11"/>
      <c r="J631" s="11"/>
      <c r="K631" s="11"/>
      <c r="L631" s="11"/>
      <c r="M631" s="11"/>
      <c r="N631" s="11"/>
      <c r="O631" s="11"/>
    </row>
    <row r="632" spans="7:15" x14ac:dyDescent="0.2">
      <c r="G632" s="11"/>
      <c r="H632" s="11"/>
      <c r="I632" s="11"/>
      <c r="J632" s="11"/>
      <c r="K632" s="11"/>
      <c r="L632" s="11"/>
      <c r="M632" s="11"/>
      <c r="N632" s="11"/>
      <c r="O632" s="11"/>
    </row>
    <row r="633" spans="7:15" x14ac:dyDescent="0.2">
      <c r="G633" s="11"/>
      <c r="H633" s="11"/>
      <c r="I633" s="11"/>
      <c r="J633" s="11"/>
      <c r="K633" s="11"/>
      <c r="L633" s="11"/>
      <c r="M633" s="11"/>
      <c r="N633" s="11"/>
      <c r="O633" s="11"/>
    </row>
    <row r="634" spans="7:15" x14ac:dyDescent="0.2">
      <c r="G634" s="11"/>
      <c r="H634" s="11"/>
      <c r="I634" s="11"/>
      <c r="J634" s="11"/>
      <c r="K634" s="11"/>
      <c r="L634" s="11"/>
      <c r="M634" s="11"/>
      <c r="N634" s="11"/>
      <c r="O634" s="11"/>
    </row>
    <row r="635" spans="7:15" x14ac:dyDescent="0.2">
      <c r="G635" s="11"/>
      <c r="H635" s="11"/>
      <c r="I635" s="11"/>
      <c r="J635" s="11"/>
      <c r="K635" s="11"/>
      <c r="L635" s="11"/>
      <c r="M635" s="11"/>
      <c r="N635" s="11"/>
      <c r="O635" s="11"/>
    </row>
    <row r="636" spans="7:15" x14ac:dyDescent="0.2">
      <c r="G636" s="11"/>
      <c r="H636" s="11"/>
      <c r="I636" s="11"/>
      <c r="J636" s="11"/>
      <c r="K636" s="11"/>
      <c r="L636" s="11"/>
      <c r="M636" s="11"/>
      <c r="N636" s="11"/>
      <c r="O636" s="11"/>
    </row>
    <row r="637" spans="7:15" x14ac:dyDescent="0.2">
      <c r="G637" s="11"/>
      <c r="H637" s="11"/>
      <c r="I637" s="11"/>
      <c r="J637" s="11"/>
      <c r="K637" s="11"/>
      <c r="L637" s="11"/>
      <c r="M637" s="11"/>
      <c r="N637" s="11"/>
      <c r="O637" s="11"/>
    </row>
    <row r="638" spans="7:15" x14ac:dyDescent="0.2">
      <c r="G638" s="11"/>
      <c r="H638" s="11"/>
      <c r="I638" s="11"/>
      <c r="J638" s="11"/>
      <c r="K638" s="11"/>
      <c r="L638" s="11"/>
      <c r="M638" s="11"/>
      <c r="N638" s="11"/>
      <c r="O638" s="11"/>
    </row>
    <row r="639" spans="7:15" x14ac:dyDescent="0.2">
      <c r="G639" s="11"/>
      <c r="H639" s="11"/>
      <c r="I639" s="11"/>
      <c r="J639" s="11"/>
      <c r="K639" s="11"/>
      <c r="L639" s="11"/>
      <c r="M639" s="11"/>
      <c r="N639" s="11"/>
      <c r="O639" s="11"/>
    </row>
    <row r="640" spans="7:15" x14ac:dyDescent="0.2">
      <c r="G640" s="11"/>
      <c r="H640" s="11"/>
      <c r="I640" s="11"/>
      <c r="J640" s="11"/>
      <c r="K640" s="11"/>
      <c r="L640" s="11"/>
      <c r="M640" s="11"/>
      <c r="N640" s="11"/>
      <c r="O640" s="11"/>
    </row>
    <row r="641" spans="7:15" x14ac:dyDescent="0.2">
      <c r="G641" s="11"/>
      <c r="H641" s="11"/>
      <c r="I641" s="11"/>
      <c r="J641" s="11"/>
      <c r="K641" s="11"/>
      <c r="L641" s="11"/>
      <c r="M641" s="11"/>
      <c r="N641" s="11"/>
      <c r="O641" s="11"/>
    </row>
    <row r="642" spans="7:15" x14ac:dyDescent="0.2">
      <c r="G642" s="11"/>
      <c r="H642" s="11"/>
      <c r="I642" s="11"/>
      <c r="J642" s="11"/>
      <c r="K642" s="11"/>
      <c r="L642" s="11"/>
      <c r="M642" s="11"/>
      <c r="N642" s="11"/>
      <c r="O642" s="11"/>
    </row>
    <row r="643" spans="7:15" x14ac:dyDescent="0.2">
      <c r="G643" s="11"/>
      <c r="H643" s="11"/>
      <c r="I643" s="11"/>
      <c r="J643" s="11"/>
      <c r="K643" s="11"/>
      <c r="L643" s="11"/>
      <c r="M643" s="11"/>
      <c r="N643" s="11"/>
      <c r="O643" s="11"/>
    </row>
    <row r="644" spans="7:15" x14ac:dyDescent="0.2">
      <c r="G644" s="11"/>
      <c r="H644" s="11"/>
      <c r="I644" s="11"/>
      <c r="J644" s="11"/>
      <c r="K644" s="11"/>
      <c r="L644" s="11"/>
      <c r="M644" s="11"/>
      <c r="N644" s="11"/>
      <c r="O644" s="11"/>
    </row>
    <row r="645" spans="7:15" x14ac:dyDescent="0.2">
      <c r="G645" s="11"/>
      <c r="H645" s="11"/>
      <c r="I645" s="11"/>
      <c r="J645" s="11"/>
      <c r="K645" s="11"/>
      <c r="L645" s="11"/>
      <c r="M645" s="11"/>
      <c r="N645" s="11"/>
      <c r="O645" s="11"/>
    </row>
    <row r="646" spans="7:15" x14ac:dyDescent="0.2">
      <c r="G646" s="11"/>
      <c r="H646" s="11"/>
      <c r="I646" s="11"/>
      <c r="J646" s="11"/>
      <c r="K646" s="11"/>
      <c r="L646" s="11"/>
      <c r="M646" s="11"/>
      <c r="N646" s="11"/>
      <c r="O646" s="11"/>
    </row>
    <row r="647" spans="7:15" x14ac:dyDescent="0.2">
      <c r="G647" s="11"/>
      <c r="H647" s="11"/>
      <c r="I647" s="11"/>
      <c r="J647" s="11"/>
      <c r="K647" s="11"/>
      <c r="L647" s="11"/>
      <c r="M647" s="11"/>
      <c r="N647" s="11"/>
      <c r="O647" s="11"/>
    </row>
    <row r="648" spans="7:15" x14ac:dyDescent="0.2">
      <c r="G648" s="11"/>
      <c r="H648" s="11"/>
      <c r="I648" s="11"/>
      <c r="J648" s="11"/>
      <c r="K648" s="11"/>
      <c r="L648" s="11"/>
      <c r="M648" s="11"/>
      <c r="N648" s="11"/>
      <c r="O648" s="11"/>
    </row>
    <row r="649" spans="7:15" x14ac:dyDescent="0.2">
      <c r="G649" s="11"/>
      <c r="H649" s="11"/>
      <c r="I649" s="11"/>
      <c r="J649" s="11"/>
      <c r="K649" s="11"/>
      <c r="L649" s="11"/>
      <c r="M649" s="11"/>
      <c r="N649" s="11"/>
      <c r="O649" s="11"/>
    </row>
    <row r="650" spans="7:15" x14ac:dyDescent="0.2">
      <c r="G650" s="11"/>
      <c r="H650" s="11"/>
      <c r="I650" s="11"/>
      <c r="J650" s="11"/>
      <c r="K650" s="11"/>
      <c r="L650" s="11"/>
      <c r="M650" s="11"/>
      <c r="N650" s="11"/>
      <c r="O650" s="11"/>
    </row>
    <row r="651" spans="7:15" x14ac:dyDescent="0.2">
      <c r="G651" s="11"/>
      <c r="H651" s="11"/>
      <c r="I651" s="11"/>
      <c r="J651" s="11"/>
      <c r="K651" s="11"/>
      <c r="L651" s="11"/>
      <c r="M651" s="11"/>
      <c r="N651" s="11"/>
      <c r="O651" s="11"/>
    </row>
    <row r="652" spans="7:15" x14ac:dyDescent="0.2">
      <c r="G652" s="11"/>
      <c r="H652" s="11"/>
      <c r="I652" s="11"/>
      <c r="J652" s="11"/>
      <c r="K652" s="11"/>
      <c r="L652" s="11"/>
      <c r="M652" s="11"/>
      <c r="N652" s="11"/>
      <c r="O652" s="11"/>
    </row>
    <row r="653" spans="7:15" x14ac:dyDescent="0.2">
      <c r="G653" s="11"/>
      <c r="H653" s="11"/>
      <c r="I653" s="11"/>
      <c r="J653" s="11"/>
      <c r="K653" s="11"/>
      <c r="L653" s="11"/>
      <c r="M653" s="11"/>
      <c r="N653" s="11"/>
      <c r="O653" s="11"/>
    </row>
    <row r="654" spans="7:15" x14ac:dyDescent="0.2">
      <c r="G654" s="11"/>
      <c r="H654" s="11"/>
      <c r="I654" s="11"/>
      <c r="J654" s="11"/>
      <c r="K654" s="11"/>
      <c r="L654" s="11"/>
      <c r="M654" s="11"/>
      <c r="N654" s="11"/>
      <c r="O654" s="11"/>
    </row>
    <row r="655" spans="7:15" x14ac:dyDescent="0.2">
      <c r="G655" s="11"/>
      <c r="H655" s="11"/>
      <c r="I655" s="11"/>
      <c r="J655" s="11"/>
      <c r="K655" s="11"/>
      <c r="L655" s="11"/>
      <c r="M655" s="11"/>
      <c r="N655" s="11"/>
      <c r="O655" s="11"/>
    </row>
    <row r="656" spans="7:15" x14ac:dyDescent="0.2">
      <c r="G656" s="11"/>
      <c r="H656" s="11"/>
      <c r="I656" s="11"/>
      <c r="J656" s="11"/>
      <c r="K656" s="11"/>
      <c r="L656" s="11"/>
      <c r="M656" s="11"/>
      <c r="N656" s="11"/>
      <c r="O656" s="11"/>
    </row>
    <row r="657" spans="7:15" x14ac:dyDescent="0.2">
      <c r="G657" s="11"/>
      <c r="H657" s="11"/>
      <c r="I657" s="11"/>
      <c r="J657" s="11"/>
      <c r="K657" s="11"/>
      <c r="L657" s="11"/>
      <c r="M657" s="11"/>
      <c r="N657" s="11"/>
      <c r="O657" s="11"/>
    </row>
    <row r="658" spans="7:15" x14ac:dyDescent="0.2">
      <c r="G658" s="11"/>
      <c r="H658" s="11"/>
      <c r="I658" s="11"/>
      <c r="J658" s="11"/>
      <c r="K658" s="11"/>
      <c r="L658" s="11"/>
      <c r="M658" s="11"/>
      <c r="N658" s="11"/>
      <c r="O658" s="11"/>
    </row>
    <row r="659" spans="7:15" x14ac:dyDescent="0.2">
      <c r="G659" s="11"/>
      <c r="H659" s="11"/>
      <c r="I659" s="11"/>
      <c r="J659" s="11"/>
      <c r="K659" s="11"/>
      <c r="L659" s="11"/>
      <c r="M659" s="11"/>
      <c r="N659" s="11"/>
      <c r="O659" s="11"/>
    </row>
    <row r="660" spans="7:15" x14ac:dyDescent="0.2">
      <c r="G660" s="11"/>
      <c r="H660" s="11"/>
      <c r="I660" s="11"/>
      <c r="J660" s="11"/>
      <c r="K660" s="11"/>
      <c r="L660" s="11"/>
      <c r="M660" s="11"/>
      <c r="N660" s="11"/>
      <c r="O660" s="11"/>
    </row>
    <row r="661" spans="7:15" x14ac:dyDescent="0.2">
      <c r="G661" s="11"/>
      <c r="H661" s="11"/>
      <c r="I661" s="11"/>
      <c r="J661" s="11"/>
      <c r="K661" s="11"/>
      <c r="L661" s="11"/>
      <c r="M661" s="11"/>
      <c r="N661" s="11"/>
      <c r="O661" s="11"/>
    </row>
    <row r="662" spans="7:15" x14ac:dyDescent="0.2">
      <c r="G662" s="11"/>
      <c r="H662" s="11"/>
      <c r="I662" s="11"/>
      <c r="J662" s="11"/>
      <c r="K662" s="11"/>
      <c r="L662" s="11"/>
      <c r="M662" s="11"/>
      <c r="N662" s="11"/>
      <c r="O662" s="11"/>
    </row>
    <row r="663" spans="7:15" x14ac:dyDescent="0.2">
      <c r="G663" s="11"/>
      <c r="H663" s="11"/>
      <c r="I663" s="11"/>
      <c r="J663" s="11"/>
      <c r="K663" s="11"/>
      <c r="L663" s="11"/>
      <c r="M663" s="11"/>
      <c r="N663" s="11"/>
      <c r="O663" s="11"/>
    </row>
    <row r="664" spans="7:15" x14ac:dyDescent="0.2">
      <c r="G664" s="11"/>
      <c r="H664" s="11"/>
      <c r="I664" s="11"/>
      <c r="J664" s="11"/>
      <c r="K664" s="11"/>
      <c r="L664" s="11"/>
      <c r="M664" s="11"/>
      <c r="N664" s="11"/>
      <c r="O664" s="11"/>
    </row>
    <row r="665" spans="7:15" x14ac:dyDescent="0.2">
      <c r="G665" s="11"/>
      <c r="H665" s="11"/>
      <c r="I665" s="11"/>
      <c r="J665" s="11"/>
      <c r="K665" s="11"/>
      <c r="L665" s="11"/>
      <c r="M665" s="11"/>
      <c r="N665" s="11"/>
      <c r="O665" s="11"/>
    </row>
    <row r="666" spans="7:15" x14ac:dyDescent="0.2">
      <c r="G666" s="11"/>
      <c r="H666" s="11"/>
      <c r="I666" s="11"/>
      <c r="J666" s="11"/>
      <c r="K666" s="11"/>
      <c r="L666" s="11"/>
      <c r="M666" s="11"/>
      <c r="N666" s="11"/>
      <c r="O666" s="11"/>
    </row>
    <row r="667" spans="7:15" x14ac:dyDescent="0.2">
      <c r="G667" s="11"/>
      <c r="H667" s="11"/>
      <c r="I667" s="11"/>
      <c r="J667" s="11"/>
      <c r="K667" s="11"/>
      <c r="L667" s="11"/>
      <c r="M667" s="11"/>
      <c r="N667" s="11"/>
      <c r="O667" s="11"/>
    </row>
    <row r="668" spans="7:15" x14ac:dyDescent="0.2">
      <c r="G668" s="11"/>
      <c r="H668" s="11"/>
      <c r="I668" s="11"/>
      <c r="J668" s="11"/>
      <c r="K668" s="11"/>
      <c r="L668" s="11"/>
      <c r="M668" s="11"/>
      <c r="N668" s="11"/>
      <c r="O668" s="11"/>
    </row>
    <row r="669" spans="7:15" x14ac:dyDescent="0.2">
      <c r="G669" s="11"/>
      <c r="H669" s="11"/>
      <c r="I669" s="11"/>
      <c r="J669" s="11"/>
      <c r="K669" s="11"/>
      <c r="L669" s="11"/>
      <c r="M669" s="11"/>
      <c r="N669" s="11"/>
      <c r="O669" s="11"/>
    </row>
    <row r="670" spans="7:15" x14ac:dyDescent="0.2">
      <c r="G670" s="11"/>
      <c r="H670" s="11"/>
      <c r="I670" s="11"/>
      <c r="J670" s="11"/>
      <c r="K670" s="11"/>
      <c r="L670" s="11"/>
      <c r="M670" s="11"/>
      <c r="N670" s="11"/>
      <c r="O670" s="11"/>
    </row>
    <row r="671" spans="7:15" x14ac:dyDescent="0.2">
      <c r="G671" s="11"/>
      <c r="H671" s="11"/>
      <c r="I671" s="11"/>
      <c r="J671" s="11"/>
      <c r="K671" s="11"/>
      <c r="L671" s="11"/>
      <c r="M671" s="11"/>
      <c r="N671" s="11"/>
      <c r="O671" s="11"/>
    </row>
    <row r="672" spans="7:15" x14ac:dyDescent="0.2">
      <c r="G672" s="11"/>
      <c r="H672" s="11"/>
      <c r="I672" s="11"/>
      <c r="J672" s="11"/>
      <c r="K672" s="11"/>
      <c r="L672" s="11"/>
      <c r="M672" s="11"/>
      <c r="N672" s="11"/>
      <c r="O672" s="11"/>
    </row>
    <row r="673" spans="7:15" x14ac:dyDescent="0.2">
      <c r="G673" s="11"/>
      <c r="H673" s="11"/>
      <c r="I673" s="11"/>
      <c r="J673" s="11"/>
      <c r="K673" s="11"/>
      <c r="L673" s="11"/>
      <c r="M673" s="11"/>
      <c r="N673" s="11"/>
      <c r="O673" s="11"/>
    </row>
    <row r="674" spans="7:15" x14ac:dyDescent="0.2">
      <c r="G674" s="11"/>
      <c r="H674" s="11"/>
      <c r="I674" s="11"/>
      <c r="J674" s="11"/>
      <c r="K674" s="11"/>
      <c r="L674" s="11"/>
      <c r="M674" s="11"/>
      <c r="N674" s="11"/>
      <c r="O674" s="11"/>
    </row>
    <row r="675" spans="7:15" x14ac:dyDescent="0.2">
      <c r="G675" s="11"/>
      <c r="H675" s="11"/>
      <c r="I675" s="11"/>
      <c r="J675" s="11"/>
      <c r="K675" s="11"/>
      <c r="L675" s="11"/>
      <c r="M675" s="11"/>
      <c r="N675" s="11"/>
      <c r="O675" s="11"/>
    </row>
    <row r="676" spans="7:15" x14ac:dyDescent="0.2">
      <c r="G676" s="11"/>
      <c r="H676" s="11"/>
      <c r="I676" s="11"/>
      <c r="J676" s="11"/>
      <c r="K676" s="11"/>
      <c r="L676" s="11"/>
      <c r="M676" s="11"/>
      <c r="N676" s="11"/>
      <c r="O676" s="11"/>
    </row>
    <row r="677" spans="7:15" x14ac:dyDescent="0.2">
      <c r="G677" s="11"/>
      <c r="H677" s="11"/>
      <c r="I677" s="11"/>
      <c r="J677" s="11"/>
      <c r="K677" s="11"/>
      <c r="L677" s="11"/>
      <c r="M677" s="11"/>
      <c r="N677" s="11"/>
      <c r="O677" s="11"/>
    </row>
    <row r="678" spans="7:15" x14ac:dyDescent="0.2">
      <c r="G678" s="11"/>
      <c r="H678" s="11"/>
      <c r="I678" s="11"/>
      <c r="J678" s="11"/>
      <c r="K678" s="11"/>
      <c r="L678" s="11"/>
      <c r="M678" s="11"/>
      <c r="N678" s="11"/>
      <c r="O678" s="11"/>
    </row>
    <row r="679" spans="7:15" x14ac:dyDescent="0.2">
      <c r="G679" s="11"/>
      <c r="H679" s="11"/>
      <c r="I679" s="11"/>
      <c r="J679" s="11"/>
      <c r="K679" s="11"/>
      <c r="L679" s="11"/>
      <c r="M679" s="11"/>
      <c r="N679" s="11"/>
      <c r="O679" s="11"/>
    </row>
    <row r="680" spans="7:15" x14ac:dyDescent="0.2">
      <c r="G680" s="11"/>
      <c r="H680" s="11"/>
      <c r="I680" s="11"/>
      <c r="J680" s="11"/>
      <c r="K680" s="11"/>
      <c r="L680" s="11"/>
      <c r="M680" s="11"/>
      <c r="N680" s="11"/>
      <c r="O680" s="11"/>
    </row>
    <row r="681" spans="7:15" x14ac:dyDescent="0.2">
      <c r="G681" s="11"/>
      <c r="H681" s="11"/>
      <c r="I681" s="11"/>
      <c r="J681" s="11"/>
      <c r="K681" s="11"/>
      <c r="L681" s="11"/>
      <c r="M681" s="11"/>
      <c r="N681" s="11"/>
      <c r="O681" s="11"/>
    </row>
    <row r="682" spans="7:15" x14ac:dyDescent="0.2">
      <c r="G682" s="11"/>
      <c r="H682" s="11"/>
      <c r="I682" s="11"/>
      <c r="J682" s="11"/>
      <c r="K682" s="11"/>
      <c r="L682" s="11"/>
      <c r="M682" s="11"/>
      <c r="N682" s="11"/>
      <c r="O682" s="11"/>
    </row>
    <row r="683" spans="7:15" x14ac:dyDescent="0.2">
      <c r="G683" s="11"/>
      <c r="H683" s="11"/>
      <c r="I683" s="11"/>
      <c r="J683" s="11"/>
      <c r="K683" s="11"/>
      <c r="L683" s="11"/>
      <c r="M683" s="11"/>
      <c r="N683" s="11"/>
      <c r="O683" s="11"/>
    </row>
    <row r="684" spans="7:15" x14ac:dyDescent="0.2">
      <c r="G684" s="11"/>
      <c r="H684" s="11"/>
      <c r="I684" s="11"/>
      <c r="J684" s="11"/>
      <c r="K684" s="11"/>
      <c r="L684" s="11"/>
      <c r="M684" s="11"/>
      <c r="N684" s="11"/>
      <c r="O684" s="11"/>
    </row>
    <row r="685" spans="7:15" x14ac:dyDescent="0.2">
      <c r="G685" s="11"/>
      <c r="H685" s="11"/>
      <c r="I685" s="11"/>
      <c r="J685" s="11"/>
      <c r="K685" s="11"/>
      <c r="L685" s="11"/>
      <c r="M685" s="11"/>
      <c r="N685" s="11"/>
      <c r="O685" s="11"/>
    </row>
    <row r="686" spans="7:15" x14ac:dyDescent="0.2">
      <c r="G686" s="11"/>
      <c r="H686" s="11"/>
      <c r="I686" s="11"/>
      <c r="J686" s="11"/>
      <c r="K686" s="11"/>
      <c r="L686" s="11"/>
      <c r="M686" s="11"/>
      <c r="N686" s="11"/>
      <c r="O686" s="11"/>
    </row>
    <row r="687" spans="7:15" x14ac:dyDescent="0.2">
      <c r="G687" s="11"/>
      <c r="H687" s="11"/>
      <c r="I687" s="11"/>
      <c r="J687" s="11"/>
      <c r="K687" s="11"/>
      <c r="L687" s="11"/>
      <c r="M687" s="11"/>
      <c r="N687" s="11"/>
      <c r="O687" s="11"/>
    </row>
    <row r="688" spans="7:15" x14ac:dyDescent="0.2">
      <c r="G688" s="11"/>
      <c r="H688" s="11"/>
      <c r="I688" s="11"/>
      <c r="J688" s="11"/>
      <c r="K688" s="11"/>
      <c r="L688" s="11"/>
      <c r="M688" s="11"/>
      <c r="N688" s="11"/>
      <c r="O688" s="11"/>
    </row>
    <row r="689" spans="7:15" x14ac:dyDescent="0.2">
      <c r="G689" s="11"/>
      <c r="H689" s="11"/>
      <c r="I689" s="11"/>
      <c r="J689" s="11"/>
      <c r="K689" s="11"/>
      <c r="L689" s="11"/>
      <c r="M689" s="11"/>
      <c r="N689" s="11"/>
      <c r="O689" s="11"/>
    </row>
    <row r="690" spans="7:15" x14ac:dyDescent="0.2">
      <c r="G690" s="11"/>
      <c r="H690" s="11"/>
      <c r="I690" s="11"/>
      <c r="J690" s="11"/>
      <c r="K690" s="11"/>
      <c r="L690" s="11"/>
      <c r="M690" s="11"/>
      <c r="N690" s="11"/>
      <c r="O690" s="11"/>
    </row>
    <row r="691" spans="7:15" x14ac:dyDescent="0.2">
      <c r="G691" s="11"/>
      <c r="H691" s="11"/>
      <c r="I691" s="11"/>
      <c r="J691" s="11"/>
      <c r="K691" s="11"/>
      <c r="L691" s="11"/>
      <c r="M691" s="11"/>
      <c r="N691" s="11"/>
      <c r="O691" s="11"/>
    </row>
    <row r="692" spans="7:15" x14ac:dyDescent="0.2">
      <c r="G692" s="11"/>
      <c r="H692" s="11"/>
      <c r="I692" s="11"/>
      <c r="J692" s="11"/>
      <c r="K692" s="11"/>
      <c r="L692" s="11"/>
      <c r="M692" s="11"/>
      <c r="N692" s="11"/>
      <c r="O692" s="11"/>
    </row>
    <row r="693" spans="7:15" x14ac:dyDescent="0.2">
      <c r="G693" s="11"/>
      <c r="H693" s="11"/>
      <c r="I693" s="11"/>
      <c r="J693" s="11"/>
      <c r="K693" s="11"/>
      <c r="L693" s="11"/>
      <c r="M693" s="11"/>
      <c r="N693" s="11"/>
      <c r="O693" s="11"/>
    </row>
    <row r="694" spans="7:15" x14ac:dyDescent="0.2">
      <c r="G694" s="11"/>
      <c r="H694" s="11"/>
      <c r="I694" s="11"/>
      <c r="J694" s="11"/>
      <c r="K694" s="11"/>
      <c r="L694" s="11"/>
      <c r="M694" s="11"/>
      <c r="N694" s="11"/>
      <c r="O694" s="11"/>
    </row>
    <row r="695" spans="7:15" x14ac:dyDescent="0.2">
      <c r="G695" s="11"/>
      <c r="H695" s="11"/>
      <c r="I695" s="11"/>
      <c r="J695" s="11"/>
      <c r="K695" s="11"/>
      <c r="L695" s="11"/>
      <c r="M695" s="11"/>
      <c r="N695" s="11"/>
      <c r="O695" s="11"/>
    </row>
    <row r="696" spans="7:15" x14ac:dyDescent="0.2">
      <c r="G696" s="11"/>
      <c r="H696" s="11"/>
      <c r="I696" s="11"/>
      <c r="J696" s="11"/>
      <c r="K696" s="11"/>
      <c r="L696" s="11"/>
      <c r="M696" s="11"/>
      <c r="N696" s="11"/>
      <c r="O696" s="11"/>
    </row>
    <row r="697" spans="7:15" x14ac:dyDescent="0.2">
      <c r="G697" s="11"/>
      <c r="H697" s="11"/>
      <c r="I697" s="11"/>
      <c r="J697" s="11"/>
      <c r="K697" s="11"/>
      <c r="L697" s="11"/>
      <c r="M697" s="11"/>
      <c r="N697" s="11"/>
      <c r="O697" s="11"/>
    </row>
    <row r="698" spans="7:15" x14ac:dyDescent="0.2">
      <c r="G698" s="11"/>
      <c r="H698" s="11"/>
      <c r="I698" s="11"/>
      <c r="J698" s="11"/>
      <c r="K698" s="11"/>
      <c r="L698" s="11"/>
      <c r="M698" s="11"/>
      <c r="N698" s="11"/>
      <c r="O698" s="11"/>
    </row>
    <row r="699" spans="7:15" x14ac:dyDescent="0.2">
      <c r="G699" s="11"/>
      <c r="H699" s="11"/>
      <c r="I699" s="11"/>
      <c r="J699" s="11"/>
      <c r="K699" s="11"/>
      <c r="L699" s="11"/>
      <c r="M699" s="11"/>
      <c r="N699" s="11"/>
      <c r="O699" s="11"/>
    </row>
    <row r="700" spans="7:15" x14ac:dyDescent="0.2">
      <c r="G700" s="11"/>
      <c r="H700" s="11"/>
      <c r="I700" s="11"/>
      <c r="J700" s="11"/>
      <c r="K700" s="11"/>
      <c r="L700" s="11"/>
      <c r="M700" s="11"/>
      <c r="N700" s="11"/>
      <c r="O700" s="11"/>
    </row>
    <row r="701" spans="7:15" x14ac:dyDescent="0.2">
      <c r="G701" s="11"/>
      <c r="H701" s="11"/>
      <c r="I701" s="11"/>
      <c r="J701" s="11"/>
      <c r="K701" s="11"/>
      <c r="L701" s="11"/>
      <c r="M701" s="11"/>
      <c r="N701" s="11"/>
      <c r="O701" s="11"/>
    </row>
    <row r="702" spans="7:15" x14ac:dyDescent="0.2">
      <c r="G702" s="11"/>
      <c r="H702" s="11"/>
      <c r="I702" s="11"/>
      <c r="J702" s="11"/>
      <c r="K702" s="11"/>
      <c r="L702" s="11"/>
      <c r="M702" s="11"/>
      <c r="N702" s="11"/>
      <c r="O702" s="11"/>
    </row>
    <row r="703" spans="7:15" x14ac:dyDescent="0.2">
      <c r="G703" s="11"/>
      <c r="H703" s="11"/>
      <c r="I703" s="11"/>
      <c r="J703" s="11"/>
      <c r="K703" s="11"/>
      <c r="L703" s="11"/>
      <c r="M703" s="11"/>
      <c r="N703" s="11"/>
      <c r="O703" s="11"/>
    </row>
    <row r="704" spans="7:15" x14ac:dyDescent="0.2">
      <c r="G704" s="11"/>
      <c r="H704" s="11"/>
      <c r="I704" s="11"/>
      <c r="J704" s="11"/>
      <c r="K704" s="11"/>
      <c r="L704" s="11"/>
      <c r="M704" s="11"/>
      <c r="N704" s="11"/>
      <c r="O704" s="11"/>
    </row>
    <row r="705" spans="7:15" x14ac:dyDescent="0.2">
      <c r="G705" s="11"/>
      <c r="H705" s="11"/>
      <c r="I705" s="11"/>
      <c r="J705" s="11"/>
      <c r="K705" s="11"/>
      <c r="L705" s="11"/>
      <c r="M705" s="11"/>
      <c r="N705" s="11"/>
      <c r="O705" s="11"/>
    </row>
    <row r="706" spans="7:15" x14ac:dyDescent="0.2">
      <c r="G706" s="11"/>
      <c r="H706" s="11"/>
      <c r="I706" s="11"/>
      <c r="J706" s="11"/>
      <c r="K706" s="11"/>
      <c r="L706" s="11"/>
      <c r="M706" s="11"/>
      <c r="N706" s="11"/>
      <c r="O706" s="11"/>
    </row>
    <row r="707" spans="7:15" x14ac:dyDescent="0.2">
      <c r="G707" s="11"/>
      <c r="H707" s="11"/>
      <c r="I707" s="11"/>
      <c r="J707" s="11"/>
      <c r="K707" s="11"/>
      <c r="L707" s="11"/>
      <c r="M707" s="11"/>
      <c r="N707" s="11"/>
      <c r="O707" s="11"/>
    </row>
    <row r="708" spans="7:15" x14ac:dyDescent="0.2">
      <c r="G708" s="11"/>
      <c r="H708" s="11"/>
      <c r="I708" s="11"/>
      <c r="J708" s="11"/>
      <c r="K708" s="11"/>
      <c r="L708" s="11"/>
      <c r="M708" s="11"/>
      <c r="N708" s="11"/>
      <c r="O708" s="11"/>
    </row>
    <row r="709" spans="7:15" x14ac:dyDescent="0.2">
      <c r="G709" s="11"/>
      <c r="H709" s="11"/>
      <c r="I709" s="11"/>
      <c r="J709" s="11"/>
      <c r="K709" s="11"/>
      <c r="L709" s="11"/>
      <c r="M709" s="11"/>
      <c r="N709" s="11"/>
      <c r="O709" s="11"/>
    </row>
    <row r="710" spans="7:15" x14ac:dyDescent="0.2">
      <c r="G710" s="11"/>
      <c r="H710" s="11"/>
      <c r="I710" s="11"/>
      <c r="J710" s="11"/>
      <c r="K710" s="11"/>
      <c r="L710" s="11"/>
      <c r="M710" s="11"/>
      <c r="N710" s="11"/>
      <c r="O710" s="11"/>
    </row>
    <row r="711" spans="7:15" x14ac:dyDescent="0.2">
      <c r="G711" s="11"/>
      <c r="H711" s="11"/>
      <c r="I711" s="11"/>
      <c r="J711" s="11"/>
      <c r="K711" s="11"/>
      <c r="L711" s="11"/>
      <c r="M711" s="11"/>
      <c r="N711" s="11"/>
      <c r="O711" s="11"/>
    </row>
    <row r="712" spans="7:15" x14ac:dyDescent="0.2">
      <c r="G712" s="11"/>
      <c r="H712" s="11"/>
      <c r="I712" s="11"/>
      <c r="J712" s="11"/>
      <c r="K712" s="11"/>
      <c r="L712" s="11"/>
      <c r="M712" s="11"/>
      <c r="N712" s="11"/>
      <c r="O712" s="11"/>
    </row>
    <row r="713" spans="7:15" x14ac:dyDescent="0.2">
      <c r="G713" s="11"/>
      <c r="H713" s="11"/>
      <c r="I713" s="11"/>
      <c r="J713" s="11"/>
      <c r="K713" s="11"/>
      <c r="L713" s="11"/>
      <c r="M713" s="11"/>
      <c r="N713" s="11"/>
      <c r="O713" s="11"/>
    </row>
    <row r="714" spans="7:15" x14ac:dyDescent="0.2">
      <c r="G714" s="11"/>
      <c r="H714" s="11"/>
      <c r="I714" s="11"/>
      <c r="J714" s="11"/>
      <c r="K714" s="11"/>
      <c r="L714" s="11"/>
      <c r="M714" s="11"/>
      <c r="N714" s="11"/>
      <c r="O714" s="11"/>
    </row>
    <row r="715" spans="7:15" x14ac:dyDescent="0.2">
      <c r="G715" s="11"/>
      <c r="H715" s="11"/>
      <c r="I715" s="11"/>
      <c r="J715" s="11"/>
      <c r="K715" s="11"/>
      <c r="L715" s="11"/>
      <c r="M715" s="11"/>
      <c r="N715" s="11"/>
      <c r="O715" s="11"/>
    </row>
    <row r="716" spans="7:15" x14ac:dyDescent="0.2">
      <c r="G716" s="11"/>
      <c r="H716" s="11"/>
      <c r="I716" s="11"/>
      <c r="J716" s="11"/>
      <c r="K716" s="11"/>
      <c r="L716" s="11"/>
      <c r="M716" s="11"/>
      <c r="N716" s="11"/>
      <c r="O716" s="11"/>
    </row>
    <row r="717" spans="7:15" x14ac:dyDescent="0.2">
      <c r="G717" s="11"/>
      <c r="H717" s="11"/>
      <c r="I717" s="11"/>
      <c r="J717" s="11"/>
      <c r="K717" s="11"/>
      <c r="L717" s="11"/>
      <c r="M717" s="11"/>
      <c r="N717" s="11"/>
      <c r="O717" s="11"/>
    </row>
    <row r="718" spans="7:15" x14ac:dyDescent="0.2">
      <c r="G718" s="11"/>
      <c r="H718" s="11"/>
      <c r="I718" s="11"/>
      <c r="J718" s="11"/>
      <c r="K718" s="11"/>
      <c r="L718" s="11"/>
      <c r="M718" s="11"/>
      <c r="N718" s="11"/>
      <c r="O718" s="11"/>
    </row>
    <row r="719" spans="7:15" x14ac:dyDescent="0.2">
      <c r="G719" s="11"/>
      <c r="H719" s="11"/>
      <c r="I719" s="11"/>
      <c r="J719" s="11"/>
      <c r="K719" s="11"/>
      <c r="L719" s="11"/>
      <c r="M719" s="11"/>
      <c r="N719" s="11"/>
      <c r="O719" s="11"/>
    </row>
    <row r="720" spans="7:15" x14ac:dyDescent="0.2">
      <c r="G720" s="11"/>
      <c r="H720" s="11"/>
      <c r="I720" s="11"/>
      <c r="J720" s="11"/>
      <c r="K720" s="11"/>
      <c r="L720" s="11"/>
      <c r="M720" s="11"/>
      <c r="N720" s="11"/>
      <c r="O720" s="11"/>
    </row>
    <row r="721" spans="7:15" x14ac:dyDescent="0.2">
      <c r="G721" s="11"/>
      <c r="H721" s="11"/>
      <c r="I721" s="11"/>
      <c r="J721" s="11"/>
      <c r="K721" s="11"/>
      <c r="L721" s="11"/>
      <c r="M721" s="11"/>
      <c r="N721" s="11"/>
      <c r="O721" s="11"/>
    </row>
    <row r="722" spans="7:15" x14ac:dyDescent="0.2">
      <c r="G722" s="11"/>
      <c r="H722" s="11"/>
      <c r="I722" s="11"/>
      <c r="J722" s="11"/>
      <c r="K722" s="11"/>
      <c r="L722" s="11"/>
      <c r="M722" s="11"/>
      <c r="N722" s="11"/>
      <c r="O722" s="11"/>
    </row>
    <row r="723" spans="7:15" x14ac:dyDescent="0.2">
      <c r="G723" s="11"/>
      <c r="H723" s="11"/>
      <c r="I723" s="11"/>
      <c r="J723" s="11"/>
      <c r="K723" s="11"/>
      <c r="L723" s="11"/>
      <c r="M723" s="11"/>
      <c r="N723" s="11"/>
      <c r="O723" s="11"/>
    </row>
    <row r="724" spans="7:15" x14ac:dyDescent="0.2">
      <c r="G724" s="11"/>
      <c r="H724" s="11"/>
      <c r="I724" s="11"/>
      <c r="J724" s="11"/>
      <c r="K724" s="11"/>
      <c r="L724" s="11"/>
      <c r="M724" s="11"/>
      <c r="N724" s="11"/>
      <c r="O724" s="11"/>
    </row>
    <row r="725" spans="7:15" x14ac:dyDescent="0.2">
      <c r="G725" s="11"/>
      <c r="H725" s="11"/>
      <c r="I725" s="11"/>
      <c r="J725" s="11"/>
      <c r="K725" s="11"/>
      <c r="L725" s="11"/>
      <c r="M725" s="11"/>
      <c r="N725" s="11"/>
      <c r="O725" s="11"/>
    </row>
    <row r="726" spans="7:15" x14ac:dyDescent="0.2">
      <c r="G726" s="11"/>
      <c r="H726" s="11"/>
      <c r="I726" s="11"/>
      <c r="J726" s="11"/>
      <c r="K726" s="11"/>
      <c r="L726" s="11"/>
      <c r="M726" s="11"/>
      <c r="N726" s="11"/>
      <c r="O726" s="11"/>
    </row>
    <row r="727" spans="7:15" x14ac:dyDescent="0.2">
      <c r="G727" s="11"/>
      <c r="H727" s="11"/>
      <c r="I727" s="11"/>
      <c r="J727" s="11"/>
      <c r="K727" s="11"/>
      <c r="L727" s="11"/>
      <c r="M727" s="11"/>
      <c r="N727" s="11"/>
      <c r="O727" s="11"/>
    </row>
    <row r="728" spans="7:15" x14ac:dyDescent="0.2">
      <c r="G728" s="11"/>
      <c r="H728" s="11"/>
      <c r="I728" s="11"/>
      <c r="J728" s="11"/>
      <c r="K728" s="11"/>
      <c r="L728" s="11"/>
      <c r="M728" s="11"/>
      <c r="N728" s="11"/>
      <c r="O728" s="11"/>
    </row>
    <row r="729" spans="7:15" x14ac:dyDescent="0.2">
      <c r="G729" s="11"/>
      <c r="H729" s="11"/>
      <c r="I729" s="11"/>
      <c r="J729" s="11"/>
      <c r="K729" s="11"/>
      <c r="L729" s="11"/>
      <c r="M729" s="11"/>
      <c r="N729" s="11"/>
      <c r="O729" s="11"/>
    </row>
    <row r="730" spans="7:15" x14ac:dyDescent="0.2">
      <c r="G730" s="11"/>
      <c r="H730" s="11"/>
      <c r="I730" s="11"/>
      <c r="J730" s="11"/>
      <c r="K730" s="11"/>
      <c r="L730" s="11"/>
      <c r="M730" s="11"/>
      <c r="N730" s="11"/>
      <c r="O730" s="11"/>
    </row>
    <row r="731" spans="7:15" x14ac:dyDescent="0.2">
      <c r="G731" s="11"/>
      <c r="H731" s="11"/>
      <c r="I731" s="11"/>
      <c r="J731" s="11"/>
      <c r="K731" s="11"/>
      <c r="L731" s="11"/>
      <c r="M731" s="11"/>
      <c r="N731" s="11"/>
      <c r="O731" s="11"/>
    </row>
    <row r="732" spans="7:15" x14ac:dyDescent="0.2">
      <c r="G732" s="11"/>
      <c r="H732" s="11"/>
      <c r="I732" s="11"/>
      <c r="J732" s="11"/>
      <c r="K732" s="11"/>
      <c r="L732" s="11"/>
      <c r="M732" s="11"/>
      <c r="N732" s="11"/>
      <c r="O732" s="11"/>
    </row>
    <row r="733" spans="7:15" x14ac:dyDescent="0.2">
      <c r="G733" s="11"/>
      <c r="H733" s="11"/>
      <c r="I733" s="11"/>
      <c r="J733" s="11"/>
      <c r="K733" s="11"/>
      <c r="L733" s="11"/>
      <c r="M733" s="11"/>
      <c r="N733" s="11"/>
      <c r="O733" s="11"/>
    </row>
    <row r="734" spans="7:15" x14ac:dyDescent="0.2">
      <c r="G734" s="11"/>
      <c r="H734" s="11"/>
      <c r="I734" s="11"/>
      <c r="J734" s="11"/>
      <c r="K734" s="11"/>
      <c r="L734" s="11"/>
      <c r="M734" s="11"/>
      <c r="N734" s="11"/>
      <c r="O734" s="11"/>
    </row>
    <row r="735" spans="7:15" x14ac:dyDescent="0.2">
      <c r="G735" s="11"/>
      <c r="H735" s="11"/>
      <c r="I735" s="11"/>
      <c r="J735" s="11"/>
      <c r="K735" s="11"/>
      <c r="L735" s="11"/>
      <c r="M735" s="11"/>
      <c r="N735" s="11"/>
      <c r="O735" s="11"/>
    </row>
    <row r="736" spans="7:15" x14ac:dyDescent="0.2">
      <c r="G736" s="11"/>
      <c r="H736" s="11"/>
      <c r="I736" s="11"/>
      <c r="J736" s="11"/>
      <c r="K736" s="11"/>
      <c r="L736" s="11"/>
      <c r="M736" s="11"/>
      <c r="N736" s="11"/>
      <c r="O736" s="11"/>
    </row>
    <row r="737" spans="7:15" x14ac:dyDescent="0.2">
      <c r="G737" s="11"/>
      <c r="H737" s="11"/>
      <c r="I737" s="11"/>
      <c r="J737" s="11"/>
      <c r="K737" s="11"/>
      <c r="L737" s="11"/>
      <c r="M737" s="11"/>
      <c r="N737" s="11"/>
      <c r="O737" s="11"/>
    </row>
    <row r="738" spans="7:15" x14ac:dyDescent="0.2">
      <c r="G738" s="11"/>
      <c r="H738" s="11"/>
      <c r="I738" s="11"/>
      <c r="J738" s="11"/>
      <c r="K738" s="11"/>
      <c r="L738" s="11"/>
      <c r="M738" s="11"/>
      <c r="N738" s="11"/>
      <c r="O738" s="11"/>
    </row>
    <row r="739" spans="7:15" x14ac:dyDescent="0.2">
      <c r="G739" s="11"/>
      <c r="H739" s="11"/>
      <c r="I739" s="11"/>
      <c r="J739" s="11"/>
      <c r="K739" s="11"/>
      <c r="L739" s="11"/>
      <c r="M739" s="11"/>
      <c r="N739" s="11"/>
      <c r="O739" s="11"/>
    </row>
    <row r="740" spans="7:15" x14ac:dyDescent="0.2">
      <c r="G740" s="11"/>
      <c r="H740" s="11"/>
      <c r="I740" s="11"/>
      <c r="J740" s="11"/>
      <c r="K740" s="11"/>
      <c r="L740" s="11"/>
      <c r="M740" s="11"/>
      <c r="N740" s="11"/>
      <c r="O740" s="11"/>
    </row>
    <row r="741" spans="7:15" x14ac:dyDescent="0.2">
      <c r="G741" s="11"/>
      <c r="H741" s="11"/>
      <c r="I741" s="11"/>
      <c r="J741" s="11"/>
      <c r="K741" s="11"/>
      <c r="L741" s="11"/>
      <c r="M741" s="11"/>
      <c r="N741" s="11"/>
      <c r="O741" s="11"/>
    </row>
    <row r="742" spans="7:15" x14ac:dyDescent="0.2">
      <c r="G742" s="11"/>
      <c r="H742" s="11"/>
      <c r="I742" s="11"/>
      <c r="J742" s="11"/>
      <c r="K742" s="11"/>
      <c r="L742" s="11"/>
      <c r="M742" s="11"/>
      <c r="N742" s="11"/>
      <c r="O742" s="11"/>
    </row>
    <row r="743" spans="7:15" x14ac:dyDescent="0.2">
      <c r="G743" s="11"/>
      <c r="H743" s="11"/>
      <c r="I743" s="11"/>
      <c r="J743" s="11"/>
      <c r="K743" s="11"/>
      <c r="L743" s="11"/>
      <c r="M743" s="11"/>
      <c r="N743" s="11"/>
      <c r="O743" s="11"/>
    </row>
    <row r="744" spans="7:15" x14ac:dyDescent="0.2">
      <c r="G744" s="11"/>
      <c r="H744" s="11"/>
      <c r="I744" s="11"/>
      <c r="J744" s="11"/>
      <c r="K744" s="11"/>
      <c r="L744" s="11"/>
      <c r="M744" s="11"/>
      <c r="N744" s="11"/>
      <c r="O744" s="11"/>
    </row>
    <row r="745" spans="7:15" x14ac:dyDescent="0.2">
      <c r="G745" s="11"/>
      <c r="H745" s="11"/>
      <c r="I745" s="11"/>
      <c r="J745" s="11"/>
      <c r="K745" s="11"/>
      <c r="L745" s="11"/>
      <c r="M745" s="11"/>
      <c r="N745" s="11"/>
      <c r="O745" s="11"/>
    </row>
    <row r="746" spans="7:15" x14ac:dyDescent="0.2">
      <c r="G746" s="11"/>
      <c r="H746" s="11"/>
      <c r="I746" s="11"/>
      <c r="J746" s="11"/>
      <c r="K746" s="11"/>
      <c r="L746" s="11"/>
      <c r="M746" s="11"/>
      <c r="N746" s="11"/>
      <c r="O746" s="11"/>
    </row>
    <row r="747" spans="7:15" x14ac:dyDescent="0.2">
      <c r="G747" s="11"/>
      <c r="H747" s="11"/>
      <c r="I747" s="11"/>
      <c r="J747" s="11"/>
      <c r="K747" s="11"/>
      <c r="L747" s="11"/>
      <c r="M747" s="11"/>
      <c r="N747" s="11"/>
      <c r="O747" s="11"/>
    </row>
    <row r="748" spans="7:15" x14ac:dyDescent="0.2">
      <c r="G748" s="11"/>
      <c r="H748" s="11"/>
      <c r="I748" s="11"/>
      <c r="J748" s="11"/>
      <c r="K748" s="11"/>
      <c r="L748" s="11"/>
      <c r="M748" s="11"/>
      <c r="N748" s="11"/>
      <c r="O748" s="11"/>
    </row>
    <row r="749" spans="7:15" x14ac:dyDescent="0.2">
      <c r="G749" s="11"/>
      <c r="H749" s="11"/>
      <c r="I749" s="11"/>
      <c r="J749" s="11"/>
      <c r="K749" s="11"/>
      <c r="L749" s="11"/>
      <c r="M749" s="11"/>
      <c r="N749" s="11"/>
      <c r="O749" s="11"/>
    </row>
    <row r="750" spans="7:15" x14ac:dyDescent="0.2">
      <c r="G750" s="11"/>
      <c r="H750" s="11"/>
      <c r="I750" s="11"/>
      <c r="J750" s="11"/>
      <c r="K750" s="11"/>
      <c r="L750" s="11"/>
      <c r="M750" s="11"/>
      <c r="N750" s="11"/>
      <c r="O750" s="11"/>
    </row>
    <row r="751" spans="7:15" x14ac:dyDescent="0.2">
      <c r="G751" s="11"/>
      <c r="H751" s="11"/>
      <c r="I751" s="11"/>
      <c r="J751" s="11"/>
      <c r="K751" s="11"/>
      <c r="L751" s="11"/>
      <c r="M751" s="11"/>
      <c r="N751" s="11"/>
      <c r="O751" s="11"/>
    </row>
    <row r="752" spans="7:15" x14ac:dyDescent="0.2">
      <c r="G752" s="11"/>
      <c r="H752" s="11"/>
      <c r="I752" s="11"/>
      <c r="J752" s="11"/>
      <c r="K752" s="11"/>
      <c r="L752" s="11"/>
      <c r="M752" s="11"/>
      <c r="N752" s="11"/>
      <c r="O752" s="11"/>
    </row>
    <row r="753" spans="7:15" x14ac:dyDescent="0.2">
      <c r="G753" s="11"/>
      <c r="H753" s="11"/>
      <c r="I753" s="11"/>
      <c r="J753" s="11"/>
      <c r="K753" s="11"/>
      <c r="L753" s="11"/>
      <c r="M753" s="11"/>
      <c r="N753" s="11"/>
      <c r="O753" s="11"/>
    </row>
    <row r="754" spans="7:15" x14ac:dyDescent="0.2">
      <c r="G754" s="11"/>
      <c r="H754" s="11"/>
      <c r="I754" s="11"/>
      <c r="J754" s="11"/>
      <c r="K754" s="11"/>
      <c r="L754" s="11"/>
      <c r="M754" s="11"/>
      <c r="N754" s="11"/>
      <c r="O754" s="11"/>
    </row>
    <row r="755" spans="7:15" x14ac:dyDescent="0.2">
      <c r="G755" s="11"/>
      <c r="H755" s="11"/>
      <c r="I755" s="11"/>
      <c r="J755" s="11"/>
      <c r="K755" s="11"/>
      <c r="L755" s="11"/>
      <c r="M755" s="11"/>
      <c r="N755" s="11"/>
      <c r="O755" s="11"/>
    </row>
    <row r="756" spans="7:15" x14ac:dyDescent="0.2">
      <c r="G756" s="11"/>
      <c r="H756" s="11"/>
      <c r="I756" s="11"/>
      <c r="J756" s="11"/>
      <c r="K756" s="11"/>
      <c r="L756" s="11"/>
      <c r="M756" s="11"/>
      <c r="N756" s="11"/>
      <c r="O756" s="11"/>
    </row>
    <row r="757" spans="7:15" x14ac:dyDescent="0.2">
      <c r="G757" s="11"/>
      <c r="H757" s="11"/>
      <c r="I757" s="11"/>
      <c r="J757" s="11"/>
      <c r="K757" s="11"/>
      <c r="L757" s="11"/>
      <c r="M757" s="11"/>
      <c r="N757" s="11"/>
      <c r="O757" s="11"/>
    </row>
    <row r="758" spans="7:15" x14ac:dyDescent="0.2">
      <c r="G758" s="11"/>
      <c r="H758" s="11"/>
      <c r="I758" s="11"/>
      <c r="J758" s="11"/>
      <c r="K758" s="11"/>
      <c r="L758" s="11"/>
      <c r="M758" s="11"/>
      <c r="N758" s="11"/>
      <c r="O758" s="11"/>
    </row>
    <row r="759" spans="7:15" x14ac:dyDescent="0.2">
      <c r="G759" s="11"/>
      <c r="H759" s="11"/>
      <c r="I759" s="11"/>
      <c r="J759" s="11"/>
      <c r="K759" s="11"/>
      <c r="L759" s="11"/>
      <c r="M759" s="11"/>
      <c r="N759" s="11"/>
      <c r="O759" s="11"/>
    </row>
    <row r="760" spans="7:15" x14ac:dyDescent="0.2">
      <c r="G760" s="11"/>
      <c r="H760" s="11"/>
      <c r="I760" s="11"/>
      <c r="J760" s="11"/>
      <c r="K760" s="11"/>
      <c r="L760" s="11"/>
      <c r="M760" s="11"/>
      <c r="N760" s="11"/>
      <c r="O760" s="11"/>
    </row>
    <row r="761" spans="7:15" x14ac:dyDescent="0.2">
      <c r="G761" s="11"/>
      <c r="H761" s="11"/>
      <c r="I761" s="11"/>
      <c r="J761" s="11"/>
      <c r="K761" s="11"/>
      <c r="L761" s="11"/>
      <c r="M761" s="11"/>
      <c r="N761" s="11"/>
      <c r="O761" s="11"/>
    </row>
    <row r="762" spans="7:15" x14ac:dyDescent="0.2">
      <c r="G762" s="11"/>
      <c r="H762" s="11"/>
      <c r="I762" s="11"/>
      <c r="J762" s="11"/>
      <c r="K762" s="11"/>
      <c r="L762" s="11"/>
      <c r="M762" s="11"/>
      <c r="N762" s="11"/>
      <c r="O762" s="11"/>
    </row>
    <row r="763" spans="7:15" x14ac:dyDescent="0.2">
      <c r="G763" s="11"/>
      <c r="H763" s="11"/>
      <c r="I763" s="11"/>
      <c r="J763" s="11"/>
      <c r="K763" s="11"/>
      <c r="L763" s="11"/>
      <c r="M763" s="11"/>
      <c r="N763" s="11"/>
      <c r="O763" s="11"/>
    </row>
    <row r="764" spans="7:15" x14ac:dyDescent="0.2">
      <c r="G764" s="11"/>
      <c r="H764" s="11"/>
      <c r="I764" s="11"/>
      <c r="J764" s="11"/>
      <c r="K764" s="11"/>
      <c r="L764" s="11"/>
      <c r="M764" s="11"/>
      <c r="N764" s="11"/>
      <c r="O764" s="11"/>
    </row>
    <row r="765" spans="7:15" x14ac:dyDescent="0.2">
      <c r="G765" s="11"/>
      <c r="H765" s="11"/>
      <c r="I765" s="11"/>
      <c r="J765" s="11"/>
      <c r="K765" s="11"/>
      <c r="L765" s="11"/>
      <c r="M765" s="11"/>
      <c r="N765" s="11"/>
      <c r="O765" s="11"/>
    </row>
    <row r="766" spans="7:15" x14ac:dyDescent="0.2">
      <c r="G766" s="11"/>
      <c r="H766" s="11"/>
      <c r="I766" s="11"/>
      <c r="J766" s="11"/>
      <c r="K766" s="11"/>
      <c r="L766" s="11"/>
      <c r="M766" s="11"/>
      <c r="N766" s="11"/>
      <c r="O766" s="11"/>
    </row>
    <row r="767" spans="7:15" x14ac:dyDescent="0.2">
      <c r="G767" s="11"/>
      <c r="H767" s="11"/>
      <c r="I767" s="11"/>
      <c r="J767" s="11"/>
      <c r="K767" s="11"/>
      <c r="L767" s="11"/>
      <c r="M767" s="11"/>
      <c r="N767" s="11"/>
      <c r="O767" s="11"/>
    </row>
    <row r="768" spans="7:15" x14ac:dyDescent="0.2">
      <c r="G768" s="11"/>
      <c r="H768" s="11"/>
      <c r="I768" s="11"/>
      <c r="J768" s="11"/>
      <c r="K768" s="11"/>
      <c r="L768" s="11"/>
      <c r="M768" s="11"/>
      <c r="N768" s="11"/>
      <c r="O768" s="11"/>
    </row>
    <row r="769" spans="7:15" x14ac:dyDescent="0.2">
      <c r="G769" s="11"/>
      <c r="H769" s="11"/>
      <c r="I769" s="11"/>
      <c r="J769" s="11"/>
      <c r="K769" s="11"/>
      <c r="L769" s="11"/>
      <c r="M769" s="11"/>
      <c r="N769" s="11"/>
      <c r="O769" s="11"/>
    </row>
    <row r="770" spans="7:15" x14ac:dyDescent="0.2">
      <c r="G770" s="11"/>
      <c r="H770" s="11"/>
      <c r="I770" s="11"/>
      <c r="J770" s="11"/>
      <c r="K770" s="11"/>
      <c r="L770" s="11"/>
      <c r="M770" s="11"/>
      <c r="N770" s="11"/>
      <c r="O770" s="11"/>
    </row>
    <row r="771" spans="7:15" x14ac:dyDescent="0.2">
      <c r="G771" s="11"/>
      <c r="H771" s="11"/>
      <c r="I771" s="11"/>
      <c r="J771" s="11"/>
      <c r="K771" s="11"/>
      <c r="L771" s="11"/>
      <c r="M771" s="11"/>
      <c r="N771" s="11"/>
      <c r="O771" s="11"/>
    </row>
    <row r="772" spans="7:15" x14ac:dyDescent="0.2">
      <c r="G772" s="11"/>
      <c r="H772" s="11"/>
      <c r="I772" s="11"/>
      <c r="J772" s="11"/>
      <c r="K772" s="11"/>
      <c r="L772" s="11"/>
      <c r="M772" s="11"/>
      <c r="N772" s="11"/>
      <c r="O772" s="11"/>
    </row>
    <row r="773" spans="7:15" x14ac:dyDescent="0.2">
      <c r="G773" s="11"/>
      <c r="H773" s="11"/>
      <c r="I773" s="11"/>
      <c r="J773" s="11"/>
      <c r="K773" s="11"/>
      <c r="L773" s="11"/>
      <c r="M773" s="11"/>
      <c r="N773" s="11"/>
      <c r="O773" s="11"/>
    </row>
    <row r="774" spans="7:15" x14ac:dyDescent="0.2">
      <c r="G774" s="11"/>
      <c r="H774" s="11"/>
      <c r="I774" s="11"/>
      <c r="J774" s="11"/>
      <c r="K774" s="11"/>
      <c r="L774" s="11"/>
      <c r="M774" s="11"/>
      <c r="N774" s="11"/>
      <c r="O774" s="11"/>
    </row>
    <row r="775" spans="7:15" x14ac:dyDescent="0.2">
      <c r="G775" s="11"/>
      <c r="H775" s="11"/>
      <c r="I775" s="11"/>
      <c r="J775" s="11"/>
      <c r="K775" s="11"/>
      <c r="L775" s="11"/>
      <c r="M775" s="11"/>
      <c r="N775" s="11"/>
      <c r="O775" s="11"/>
    </row>
    <row r="776" spans="7:15" x14ac:dyDescent="0.2">
      <c r="G776" s="11"/>
      <c r="H776" s="11"/>
      <c r="I776" s="11"/>
      <c r="J776" s="11"/>
      <c r="K776" s="11"/>
      <c r="L776" s="11"/>
      <c r="M776" s="11"/>
      <c r="N776" s="11"/>
      <c r="O776" s="11"/>
    </row>
    <row r="777" spans="7:15" x14ac:dyDescent="0.2">
      <c r="G777" s="11"/>
      <c r="H777" s="11"/>
      <c r="I777" s="11"/>
      <c r="J777" s="11"/>
      <c r="K777" s="11"/>
      <c r="L777" s="11"/>
      <c r="M777" s="11"/>
      <c r="N777" s="11"/>
      <c r="O777" s="11"/>
    </row>
    <row r="778" spans="7:15" x14ac:dyDescent="0.2">
      <c r="G778" s="11"/>
      <c r="H778" s="11"/>
      <c r="I778" s="11"/>
      <c r="J778" s="11"/>
      <c r="K778" s="11"/>
      <c r="L778" s="11"/>
      <c r="M778" s="11"/>
      <c r="N778" s="11"/>
      <c r="O778" s="11"/>
    </row>
    <row r="779" spans="7:15" x14ac:dyDescent="0.2">
      <c r="G779" s="11"/>
      <c r="H779" s="11"/>
      <c r="I779" s="11"/>
      <c r="J779" s="11"/>
      <c r="K779" s="11"/>
      <c r="L779" s="11"/>
      <c r="M779" s="11"/>
      <c r="N779" s="11"/>
      <c r="O779" s="11"/>
    </row>
    <row r="780" spans="7:15" x14ac:dyDescent="0.2">
      <c r="G780" s="11"/>
      <c r="H780" s="11"/>
      <c r="I780" s="11"/>
      <c r="J780" s="11"/>
      <c r="K780" s="11"/>
      <c r="L780" s="11"/>
      <c r="M780" s="11"/>
      <c r="N780" s="11"/>
      <c r="O780" s="11"/>
    </row>
    <row r="781" spans="7:15" x14ac:dyDescent="0.2">
      <c r="G781" s="11"/>
      <c r="H781" s="11"/>
      <c r="I781" s="11"/>
      <c r="J781" s="11"/>
      <c r="K781" s="11"/>
      <c r="L781" s="11"/>
      <c r="M781" s="11"/>
      <c r="N781" s="11"/>
      <c r="O781" s="11"/>
    </row>
    <row r="782" spans="7:15" x14ac:dyDescent="0.2">
      <c r="G782" s="11"/>
      <c r="H782" s="11"/>
      <c r="I782" s="11"/>
      <c r="J782" s="11"/>
      <c r="K782" s="11"/>
      <c r="L782" s="11"/>
      <c r="M782" s="11"/>
      <c r="N782" s="11"/>
      <c r="O782" s="11"/>
    </row>
    <row r="783" spans="7:15" x14ac:dyDescent="0.2">
      <c r="G783" s="11"/>
      <c r="H783" s="11"/>
      <c r="I783" s="11"/>
      <c r="J783" s="11"/>
      <c r="K783" s="11"/>
      <c r="L783" s="11"/>
      <c r="M783" s="11"/>
      <c r="N783" s="11"/>
      <c r="O783" s="11"/>
    </row>
    <row r="784" spans="7:15" x14ac:dyDescent="0.2">
      <c r="G784" s="11"/>
      <c r="H784" s="11"/>
      <c r="I784" s="11"/>
      <c r="J784" s="11"/>
      <c r="K784" s="11"/>
      <c r="L784" s="11"/>
      <c r="M784" s="11"/>
      <c r="N784" s="11"/>
      <c r="O784" s="11"/>
    </row>
    <row r="785" spans="7:15" x14ac:dyDescent="0.2">
      <c r="G785" s="11"/>
      <c r="H785" s="11"/>
      <c r="I785" s="11"/>
      <c r="J785" s="11"/>
      <c r="K785" s="11"/>
      <c r="L785" s="11"/>
      <c r="M785" s="11"/>
      <c r="N785" s="11"/>
      <c r="O785" s="11"/>
    </row>
    <row r="786" spans="7:15" x14ac:dyDescent="0.2">
      <c r="G786" s="11"/>
      <c r="H786" s="11"/>
      <c r="I786" s="11"/>
      <c r="J786" s="11"/>
      <c r="K786" s="11"/>
      <c r="L786" s="11"/>
      <c r="M786" s="11"/>
      <c r="N786" s="11"/>
      <c r="O786" s="11"/>
    </row>
    <row r="787" spans="7:15" x14ac:dyDescent="0.2">
      <c r="G787" s="11"/>
      <c r="H787" s="11"/>
      <c r="I787" s="11"/>
      <c r="J787" s="11"/>
      <c r="K787" s="11"/>
      <c r="L787" s="11"/>
      <c r="M787" s="11"/>
      <c r="N787" s="11"/>
      <c r="O787" s="11"/>
    </row>
    <row r="788" spans="7:15" x14ac:dyDescent="0.2">
      <c r="G788" s="11"/>
      <c r="H788" s="11"/>
      <c r="I788" s="11"/>
      <c r="J788" s="11"/>
      <c r="K788" s="11"/>
      <c r="L788" s="11"/>
      <c r="M788" s="11"/>
      <c r="N788" s="11"/>
      <c r="O788" s="11"/>
    </row>
    <row r="789" spans="7:15" x14ac:dyDescent="0.2">
      <c r="G789" s="11"/>
      <c r="H789" s="11"/>
      <c r="I789" s="11"/>
      <c r="J789" s="11"/>
      <c r="K789" s="11"/>
      <c r="L789" s="11"/>
      <c r="M789" s="11"/>
      <c r="N789" s="11"/>
      <c r="O789" s="11"/>
    </row>
    <row r="790" spans="7:15" x14ac:dyDescent="0.2">
      <c r="G790" s="11"/>
      <c r="H790" s="11"/>
      <c r="I790" s="11"/>
      <c r="J790" s="11"/>
      <c r="K790" s="11"/>
      <c r="L790" s="11"/>
      <c r="M790" s="11"/>
      <c r="N790" s="11"/>
      <c r="O790" s="11"/>
    </row>
    <row r="791" spans="7:15" x14ac:dyDescent="0.2">
      <c r="G791" s="11"/>
      <c r="H791" s="11"/>
      <c r="I791" s="11"/>
      <c r="J791" s="11"/>
      <c r="K791" s="11"/>
      <c r="L791" s="11"/>
      <c r="M791" s="11"/>
      <c r="N791" s="11"/>
      <c r="O791" s="11"/>
    </row>
    <row r="792" spans="7:15" x14ac:dyDescent="0.2">
      <c r="G792" s="11"/>
      <c r="H792" s="11"/>
      <c r="I792" s="11"/>
      <c r="J792" s="11"/>
      <c r="K792" s="11"/>
      <c r="L792" s="11"/>
      <c r="M792" s="11"/>
      <c r="N792" s="11"/>
      <c r="O792" s="11"/>
    </row>
    <row r="793" spans="7:15" x14ac:dyDescent="0.2">
      <c r="G793" s="11"/>
      <c r="H793" s="11"/>
      <c r="I793" s="11"/>
      <c r="J793" s="11"/>
      <c r="K793" s="11"/>
      <c r="L793" s="11"/>
      <c r="M793" s="11"/>
      <c r="N793" s="11"/>
      <c r="O793" s="11"/>
    </row>
    <row r="794" spans="7:15" x14ac:dyDescent="0.2">
      <c r="G794" s="11"/>
      <c r="H794" s="11"/>
      <c r="I794" s="11"/>
      <c r="J794" s="11"/>
      <c r="K794" s="11"/>
      <c r="L794" s="11"/>
      <c r="M794" s="11"/>
      <c r="N794" s="11"/>
      <c r="O794" s="11"/>
    </row>
    <row r="795" spans="7:15" x14ac:dyDescent="0.2">
      <c r="G795" s="11"/>
      <c r="H795" s="11"/>
      <c r="I795" s="11"/>
      <c r="J795" s="11"/>
      <c r="K795" s="11"/>
      <c r="L795" s="11"/>
      <c r="M795" s="11"/>
      <c r="N795" s="11"/>
      <c r="O795" s="11"/>
    </row>
    <row r="796" spans="7:15" x14ac:dyDescent="0.2">
      <c r="G796" s="11"/>
      <c r="H796" s="11"/>
      <c r="I796" s="11"/>
      <c r="J796" s="11"/>
      <c r="K796" s="11"/>
      <c r="L796" s="11"/>
      <c r="M796" s="11"/>
      <c r="N796" s="11"/>
      <c r="O796" s="11"/>
    </row>
    <row r="797" spans="7:15" x14ac:dyDescent="0.2">
      <c r="G797" s="11"/>
      <c r="H797" s="11"/>
      <c r="I797" s="11"/>
      <c r="J797" s="11"/>
      <c r="K797" s="11"/>
      <c r="L797" s="11"/>
      <c r="M797" s="11"/>
      <c r="N797" s="11"/>
      <c r="O797" s="11"/>
    </row>
    <row r="798" spans="7:15" x14ac:dyDescent="0.2">
      <c r="G798" s="11"/>
      <c r="H798" s="11"/>
      <c r="I798" s="11"/>
      <c r="J798" s="11"/>
      <c r="K798" s="11"/>
      <c r="L798" s="11"/>
      <c r="M798" s="11"/>
      <c r="N798" s="11"/>
      <c r="O798" s="11"/>
    </row>
    <row r="799" spans="7:15" x14ac:dyDescent="0.2">
      <c r="G799" s="11"/>
      <c r="H799" s="11"/>
      <c r="I799" s="11"/>
      <c r="J799" s="11"/>
      <c r="K799" s="11"/>
      <c r="L799" s="11"/>
      <c r="M799" s="11"/>
      <c r="N799" s="11"/>
      <c r="O799" s="11"/>
    </row>
    <row r="800" spans="7:15" x14ac:dyDescent="0.2">
      <c r="G800" s="11"/>
      <c r="H800" s="11"/>
      <c r="I800" s="11"/>
      <c r="J800" s="11"/>
      <c r="K800" s="11"/>
      <c r="L800" s="11"/>
      <c r="M800" s="11"/>
      <c r="N800" s="11"/>
      <c r="O800" s="11"/>
    </row>
    <row r="801" spans="7:15" x14ac:dyDescent="0.2">
      <c r="G801" s="11"/>
      <c r="H801" s="11"/>
      <c r="I801" s="11"/>
      <c r="J801" s="11"/>
      <c r="K801" s="11"/>
      <c r="L801" s="11"/>
      <c r="M801" s="11"/>
      <c r="N801" s="11"/>
      <c r="O801" s="11"/>
    </row>
    <row r="802" spans="7:15" x14ac:dyDescent="0.2">
      <c r="G802" s="11"/>
      <c r="H802" s="11"/>
      <c r="I802" s="11"/>
      <c r="J802" s="11"/>
      <c r="K802" s="11"/>
      <c r="L802" s="11"/>
      <c r="M802" s="11"/>
      <c r="N802" s="11"/>
      <c r="O802" s="11"/>
    </row>
    <row r="803" spans="7:15" x14ac:dyDescent="0.2">
      <c r="G803" s="11"/>
      <c r="H803" s="11"/>
      <c r="I803" s="11"/>
      <c r="J803" s="11"/>
      <c r="K803" s="11"/>
      <c r="L803" s="11"/>
      <c r="M803" s="11"/>
      <c r="N803" s="11"/>
      <c r="O803" s="11"/>
    </row>
    <row r="804" spans="7:15" x14ac:dyDescent="0.2">
      <c r="G804" s="11"/>
      <c r="H804" s="11"/>
      <c r="I804" s="11"/>
      <c r="J804" s="11"/>
      <c r="K804" s="11"/>
      <c r="L804" s="11"/>
      <c r="M804" s="11"/>
      <c r="N804" s="11"/>
      <c r="O804" s="11"/>
    </row>
    <row r="805" spans="7:15" x14ac:dyDescent="0.2">
      <c r="G805" s="11"/>
      <c r="H805" s="11"/>
      <c r="I805" s="11"/>
      <c r="J805" s="11"/>
      <c r="K805" s="11"/>
      <c r="L805" s="11"/>
      <c r="M805" s="11"/>
      <c r="N805" s="11"/>
      <c r="O805" s="11"/>
    </row>
    <row r="806" spans="7:15" x14ac:dyDescent="0.2">
      <c r="G806" s="11"/>
      <c r="H806" s="11"/>
      <c r="I806" s="11"/>
      <c r="J806" s="11"/>
      <c r="K806" s="11"/>
      <c r="L806" s="11"/>
      <c r="M806" s="11"/>
      <c r="N806" s="11"/>
      <c r="O806" s="11"/>
    </row>
    <row r="807" spans="7:15" x14ac:dyDescent="0.2">
      <c r="G807" s="11"/>
      <c r="H807" s="11"/>
      <c r="I807" s="11"/>
      <c r="J807" s="11"/>
      <c r="K807" s="11"/>
      <c r="L807" s="11"/>
      <c r="M807" s="11"/>
      <c r="N807" s="11"/>
      <c r="O807" s="11"/>
    </row>
    <row r="808" spans="7:15" x14ac:dyDescent="0.2">
      <c r="G808" s="11"/>
      <c r="H808" s="11"/>
      <c r="I808" s="11"/>
      <c r="J808" s="11"/>
      <c r="K808" s="11"/>
      <c r="L808" s="11"/>
      <c r="M808" s="11"/>
      <c r="N808" s="11"/>
      <c r="O808" s="11"/>
    </row>
    <row r="809" spans="7:15" x14ac:dyDescent="0.2">
      <c r="G809" s="11"/>
      <c r="H809" s="11"/>
      <c r="I809" s="11"/>
      <c r="J809" s="11"/>
      <c r="K809" s="11"/>
      <c r="L809" s="11"/>
      <c r="M809" s="11"/>
      <c r="N809" s="11"/>
      <c r="O809" s="11"/>
    </row>
    <row r="810" spans="7:15" x14ac:dyDescent="0.2">
      <c r="G810" s="11"/>
      <c r="H810" s="11"/>
      <c r="I810" s="11"/>
      <c r="J810" s="11"/>
      <c r="K810" s="11"/>
      <c r="L810" s="11"/>
      <c r="M810" s="11"/>
      <c r="N810" s="11"/>
      <c r="O810" s="11"/>
    </row>
    <row r="811" spans="7:15" x14ac:dyDescent="0.2">
      <c r="G811" s="11"/>
      <c r="H811" s="11"/>
      <c r="I811" s="11"/>
      <c r="J811" s="11"/>
      <c r="K811" s="11"/>
      <c r="L811" s="11"/>
      <c r="M811" s="11"/>
      <c r="N811" s="11"/>
      <c r="O811" s="11"/>
    </row>
    <row r="812" spans="7:15" x14ac:dyDescent="0.2">
      <c r="G812" s="11"/>
      <c r="H812" s="11"/>
      <c r="I812" s="11"/>
      <c r="J812" s="11"/>
      <c r="K812" s="11"/>
      <c r="L812" s="11"/>
      <c r="M812" s="11"/>
      <c r="N812" s="11"/>
      <c r="O812" s="11"/>
    </row>
    <row r="813" spans="7:15" x14ac:dyDescent="0.2">
      <c r="G813" s="11"/>
      <c r="H813" s="11"/>
      <c r="I813" s="11"/>
      <c r="J813" s="11"/>
      <c r="K813" s="11"/>
      <c r="L813" s="11"/>
      <c r="M813" s="11"/>
      <c r="N813" s="11"/>
      <c r="O813" s="11"/>
    </row>
    <row r="814" spans="7:15" x14ac:dyDescent="0.2">
      <c r="G814" s="11"/>
      <c r="H814" s="11"/>
      <c r="I814" s="11"/>
      <c r="J814" s="11"/>
      <c r="K814" s="11"/>
      <c r="L814" s="11"/>
      <c r="M814" s="11"/>
      <c r="N814" s="11"/>
      <c r="O814" s="11"/>
    </row>
    <row r="815" spans="7:15" x14ac:dyDescent="0.2">
      <c r="G815" s="11"/>
      <c r="H815" s="11"/>
      <c r="I815" s="11"/>
      <c r="J815" s="11"/>
      <c r="K815" s="11"/>
      <c r="L815" s="11"/>
      <c r="M815" s="11"/>
      <c r="N815" s="11"/>
      <c r="O815" s="11"/>
    </row>
    <row r="816" spans="7:15" x14ac:dyDescent="0.2">
      <c r="G816" s="11"/>
      <c r="H816" s="11"/>
      <c r="I816" s="11"/>
      <c r="J816" s="11"/>
      <c r="K816" s="11"/>
      <c r="L816" s="11"/>
      <c r="M816" s="11"/>
      <c r="N816" s="11"/>
      <c r="O816" s="11"/>
    </row>
    <row r="817" spans="7:15" x14ac:dyDescent="0.2">
      <c r="G817" s="11"/>
      <c r="H817" s="11"/>
      <c r="I817" s="11"/>
      <c r="J817" s="11"/>
      <c r="K817" s="11"/>
      <c r="L817" s="11"/>
      <c r="M817" s="11"/>
      <c r="N817" s="11"/>
      <c r="O817" s="11"/>
    </row>
    <row r="818" spans="7:15" x14ac:dyDescent="0.2">
      <c r="G818" s="11"/>
      <c r="H818" s="11"/>
      <c r="I818" s="11"/>
      <c r="J818" s="11"/>
      <c r="K818" s="11"/>
      <c r="L818" s="11"/>
      <c r="M818" s="11"/>
      <c r="N818" s="11"/>
      <c r="O818" s="11"/>
    </row>
    <row r="819" spans="7:15" x14ac:dyDescent="0.2">
      <c r="G819" s="11"/>
      <c r="H819" s="11"/>
      <c r="I819" s="11"/>
      <c r="J819" s="11"/>
      <c r="K819" s="11"/>
      <c r="L819" s="11"/>
      <c r="M819" s="11"/>
      <c r="N819" s="11"/>
      <c r="O819" s="11"/>
    </row>
    <row r="820" spans="7:15" x14ac:dyDescent="0.2">
      <c r="G820" s="11"/>
      <c r="H820" s="11"/>
      <c r="I820" s="11"/>
      <c r="J820" s="11"/>
      <c r="K820" s="11"/>
      <c r="L820" s="11"/>
      <c r="M820" s="11"/>
      <c r="N820" s="11"/>
      <c r="O820" s="11"/>
    </row>
    <row r="821" spans="7:15" x14ac:dyDescent="0.2">
      <c r="G821" s="11"/>
      <c r="H821" s="11"/>
      <c r="I821" s="11"/>
      <c r="J821" s="11"/>
      <c r="K821" s="11"/>
      <c r="L821" s="11"/>
      <c r="M821" s="11"/>
      <c r="N821" s="11"/>
      <c r="O821" s="11"/>
    </row>
    <row r="822" spans="7:15" x14ac:dyDescent="0.2">
      <c r="G822" s="11"/>
      <c r="H822" s="11"/>
      <c r="I822" s="11"/>
      <c r="J822" s="11"/>
      <c r="K822" s="11"/>
      <c r="L822" s="11"/>
      <c r="M822" s="11"/>
      <c r="N822" s="11"/>
      <c r="O822" s="11"/>
    </row>
    <row r="823" spans="7:15" x14ac:dyDescent="0.2">
      <c r="G823" s="11"/>
      <c r="H823" s="11"/>
      <c r="I823" s="11"/>
      <c r="J823" s="11"/>
      <c r="K823" s="11"/>
      <c r="L823" s="11"/>
      <c r="M823" s="11"/>
      <c r="N823" s="11"/>
      <c r="O823" s="11"/>
    </row>
    <row r="824" spans="7:15" x14ac:dyDescent="0.2">
      <c r="G824" s="11"/>
      <c r="H824" s="11"/>
      <c r="I824" s="11"/>
      <c r="J824" s="11"/>
      <c r="K824" s="11"/>
      <c r="L824" s="11"/>
      <c r="M824" s="11"/>
      <c r="N824" s="11"/>
      <c r="O824" s="11"/>
    </row>
    <row r="825" spans="7:15" x14ac:dyDescent="0.2">
      <c r="G825" s="11"/>
      <c r="H825" s="11"/>
      <c r="I825" s="11"/>
      <c r="J825" s="11"/>
      <c r="K825" s="11"/>
      <c r="L825" s="11"/>
      <c r="M825" s="11"/>
      <c r="N825" s="11"/>
      <c r="O825" s="11"/>
    </row>
    <row r="826" spans="7:15" x14ac:dyDescent="0.2">
      <c r="G826" s="11"/>
      <c r="H826" s="11"/>
      <c r="I826" s="11"/>
      <c r="J826" s="11"/>
      <c r="K826" s="11"/>
      <c r="L826" s="11"/>
      <c r="M826" s="11"/>
      <c r="N826" s="11"/>
      <c r="O826" s="11"/>
    </row>
    <row r="827" spans="7:15" x14ac:dyDescent="0.2">
      <c r="G827" s="11"/>
      <c r="H827" s="11"/>
      <c r="I827" s="11"/>
      <c r="J827" s="11"/>
      <c r="K827" s="11"/>
      <c r="L827" s="11"/>
      <c r="M827" s="11"/>
      <c r="N827" s="11"/>
      <c r="O827" s="11"/>
    </row>
    <row r="828" spans="7:15" x14ac:dyDescent="0.2">
      <c r="G828" s="11"/>
      <c r="H828" s="11"/>
      <c r="I828" s="11"/>
      <c r="J828" s="11"/>
      <c r="K828" s="11"/>
      <c r="L828" s="11"/>
      <c r="M828" s="11"/>
      <c r="N828" s="11"/>
      <c r="O828" s="11"/>
    </row>
    <row r="829" spans="7:15" x14ac:dyDescent="0.2">
      <c r="G829" s="11"/>
      <c r="H829" s="11"/>
      <c r="I829" s="11"/>
      <c r="J829" s="11"/>
      <c r="K829" s="11"/>
      <c r="L829" s="11"/>
      <c r="M829" s="11"/>
      <c r="N829" s="11"/>
      <c r="O829" s="11"/>
    </row>
    <row r="830" spans="7:15" x14ac:dyDescent="0.2">
      <c r="G830" s="11"/>
      <c r="H830" s="11"/>
      <c r="I830" s="11"/>
      <c r="J830" s="11"/>
      <c r="K830" s="11"/>
      <c r="L830" s="11"/>
      <c r="M830" s="11"/>
      <c r="N830" s="11"/>
      <c r="O830" s="11"/>
    </row>
    <row r="831" spans="7:15" x14ac:dyDescent="0.2">
      <c r="G831" s="11"/>
      <c r="H831" s="11"/>
      <c r="I831" s="11"/>
      <c r="J831" s="11"/>
      <c r="K831" s="11"/>
      <c r="L831" s="11"/>
      <c r="M831" s="11"/>
      <c r="N831" s="11"/>
      <c r="O831" s="11"/>
    </row>
    <row r="832" spans="7:15" x14ac:dyDescent="0.2">
      <c r="G832" s="11"/>
      <c r="H832" s="11"/>
      <c r="I832" s="11"/>
      <c r="J832" s="11"/>
      <c r="K832" s="11"/>
      <c r="L832" s="11"/>
      <c r="M832" s="11"/>
      <c r="N832" s="11"/>
      <c r="O832" s="11"/>
    </row>
    <row r="833" spans="7:15" x14ac:dyDescent="0.2">
      <c r="G833" s="11"/>
      <c r="H833" s="11"/>
      <c r="I833" s="11"/>
      <c r="J833" s="11"/>
      <c r="K833" s="11"/>
      <c r="L833" s="11"/>
      <c r="M833" s="11"/>
      <c r="N833" s="11"/>
      <c r="O833" s="11"/>
    </row>
    <row r="834" spans="7:15" x14ac:dyDescent="0.2">
      <c r="G834" s="11"/>
      <c r="H834" s="11"/>
      <c r="I834" s="11"/>
      <c r="J834" s="11"/>
      <c r="K834" s="11"/>
      <c r="L834" s="11"/>
      <c r="M834" s="11"/>
      <c r="N834" s="11"/>
      <c r="O834" s="11"/>
    </row>
    <row r="835" spans="7:15" x14ac:dyDescent="0.2">
      <c r="G835" s="11"/>
      <c r="H835" s="11"/>
      <c r="I835" s="11"/>
      <c r="J835" s="11"/>
      <c r="K835" s="11"/>
      <c r="L835" s="11"/>
      <c r="M835" s="11"/>
      <c r="N835" s="11"/>
      <c r="O835" s="11"/>
    </row>
    <row r="836" spans="7:15" x14ac:dyDescent="0.2">
      <c r="G836" s="11"/>
      <c r="H836" s="11"/>
      <c r="I836" s="11"/>
      <c r="J836" s="11"/>
      <c r="K836" s="11"/>
      <c r="L836" s="11"/>
      <c r="M836" s="11"/>
      <c r="N836" s="11"/>
      <c r="O836" s="11"/>
    </row>
    <row r="837" spans="7:15" x14ac:dyDescent="0.2">
      <c r="G837" s="11"/>
      <c r="H837" s="11"/>
      <c r="I837" s="11"/>
      <c r="J837" s="11"/>
      <c r="K837" s="11"/>
      <c r="L837" s="11"/>
      <c r="M837" s="11"/>
      <c r="N837" s="11"/>
      <c r="O837" s="11"/>
    </row>
    <row r="838" spans="7:15" x14ac:dyDescent="0.2">
      <c r="G838" s="11"/>
      <c r="H838" s="11"/>
      <c r="I838" s="11"/>
      <c r="J838" s="11"/>
      <c r="K838" s="11"/>
      <c r="L838" s="11"/>
      <c r="M838" s="11"/>
      <c r="N838" s="11"/>
      <c r="O838" s="11"/>
    </row>
    <row r="839" spans="7:15" x14ac:dyDescent="0.2">
      <c r="G839" s="11"/>
      <c r="H839" s="11"/>
      <c r="I839" s="11"/>
      <c r="J839" s="11"/>
      <c r="K839" s="11"/>
      <c r="L839" s="11"/>
      <c r="M839" s="11"/>
      <c r="N839" s="11"/>
      <c r="O839" s="11"/>
    </row>
    <row r="840" spans="7:15" x14ac:dyDescent="0.2">
      <c r="G840" s="11"/>
      <c r="H840" s="11"/>
      <c r="I840" s="11"/>
      <c r="J840" s="11"/>
      <c r="K840" s="11"/>
      <c r="L840" s="11"/>
      <c r="M840" s="11"/>
      <c r="N840" s="11"/>
      <c r="O840" s="11"/>
    </row>
    <row r="841" spans="7:15" x14ac:dyDescent="0.2">
      <c r="G841" s="11"/>
      <c r="H841" s="11"/>
      <c r="I841" s="11"/>
      <c r="J841" s="11"/>
      <c r="K841" s="11"/>
      <c r="L841" s="11"/>
      <c r="M841" s="11"/>
      <c r="N841" s="11"/>
      <c r="O841" s="11"/>
    </row>
    <row r="842" spans="7:15" x14ac:dyDescent="0.2">
      <c r="G842" s="11"/>
      <c r="H842" s="11"/>
      <c r="I842" s="11"/>
      <c r="J842" s="11"/>
      <c r="K842" s="11"/>
      <c r="L842" s="11"/>
      <c r="M842" s="11"/>
      <c r="N842" s="11"/>
      <c r="O842" s="11"/>
    </row>
    <row r="843" spans="7:15" x14ac:dyDescent="0.2">
      <c r="G843" s="11"/>
      <c r="H843" s="11"/>
      <c r="I843" s="11"/>
      <c r="J843" s="11"/>
      <c r="K843" s="11"/>
      <c r="L843" s="11"/>
      <c r="M843" s="11"/>
      <c r="N843" s="11"/>
      <c r="O843" s="11"/>
    </row>
    <row r="844" spans="7:15" x14ac:dyDescent="0.2">
      <c r="G844" s="11"/>
      <c r="H844" s="11"/>
      <c r="I844" s="11"/>
      <c r="J844" s="11"/>
      <c r="K844" s="11"/>
      <c r="L844" s="11"/>
      <c r="M844" s="11"/>
      <c r="N844" s="11"/>
      <c r="O844" s="11"/>
    </row>
    <row r="845" spans="7:15" x14ac:dyDescent="0.2">
      <c r="G845" s="11"/>
      <c r="H845" s="11"/>
      <c r="I845" s="11"/>
      <c r="J845" s="11"/>
      <c r="K845" s="11"/>
      <c r="L845" s="11"/>
      <c r="M845" s="11"/>
      <c r="N845" s="11"/>
      <c r="O845" s="11"/>
    </row>
    <row r="846" spans="7:15" x14ac:dyDescent="0.2">
      <c r="G846" s="11"/>
      <c r="H846" s="11"/>
      <c r="I846" s="11"/>
      <c r="J846" s="11"/>
      <c r="K846" s="11"/>
      <c r="L846" s="11"/>
      <c r="M846" s="11"/>
      <c r="N846" s="11"/>
      <c r="O846" s="11"/>
    </row>
    <row r="847" spans="7:15" x14ac:dyDescent="0.2">
      <c r="G847" s="11"/>
      <c r="H847" s="11"/>
      <c r="I847" s="11"/>
      <c r="J847" s="11"/>
      <c r="K847" s="11"/>
      <c r="L847" s="11"/>
      <c r="M847" s="11"/>
      <c r="N847" s="11"/>
      <c r="O847" s="11"/>
    </row>
    <row r="848" spans="7:15" x14ac:dyDescent="0.2">
      <c r="G848" s="11"/>
      <c r="H848" s="11"/>
      <c r="I848" s="11"/>
      <c r="J848" s="11"/>
      <c r="K848" s="11"/>
      <c r="L848" s="11"/>
      <c r="M848" s="11"/>
      <c r="N848" s="11"/>
      <c r="O848" s="11"/>
    </row>
    <row r="849" spans="7:15" x14ac:dyDescent="0.2">
      <c r="G849" s="11"/>
      <c r="H849" s="11"/>
      <c r="I849" s="11"/>
      <c r="J849" s="11"/>
      <c r="K849" s="11"/>
      <c r="L849" s="11"/>
      <c r="M849" s="11"/>
      <c r="N849" s="11"/>
      <c r="O849" s="11"/>
    </row>
    <row r="850" spans="7:15" x14ac:dyDescent="0.2">
      <c r="G850" s="11"/>
      <c r="H850" s="11"/>
      <c r="I850" s="11"/>
      <c r="J850" s="11"/>
      <c r="K850" s="11"/>
      <c r="L850" s="11"/>
      <c r="M850" s="11"/>
      <c r="N850" s="11"/>
      <c r="O850" s="11"/>
    </row>
    <row r="851" spans="7:15" x14ac:dyDescent="0.2">
      <c r="G851" s="11"/>
      <c r="H851" s="11"/>
      <c r="I851" s="11"/>
      <c r="J851" s="11"/>
      <c r="K851" s="11"/>
      <c r="L851" s="11"/>
      <c r="M851" s="11"/>
      <c r="N851" s="11"/>
      <c r="O851" s="11"/>
    </row>
    <row r="852" spans="7:15" x14ac:dyDescent="0.2">
      <c r="G852" s="11"/>
      <c r="H852" s="11"/>
      <c r="I852" s="11"/>
      <c r="J852" s="11"/>
      <c r="K852" s="11"/>
      <c r="L852" s="11"/>
      <c r="M852" s="11"/>
      <c r="N852" s="11"/>
      <c r="O852" s="11"/>
    </row>
    <row r="853" spans="7:15" x14ac:dyDescent="0.2">
      <c r="G853" s="11"/>
      <c r="H853" s="11"/>
      <c r="I853" s="11"/>
      <c r="J853" s="11"/>
      <c r="K853" s="11"/>
      <c r="L853" s="11"/>
      <c r="M853" s="11"/>
      <c r="N853" s="11"/>
      <c r="O853" s="11"/>
    </row>
    <row r="854" spans="7:15" x14ac:dyDescent="0.2">
      <c r="G854" s="11"/>
      <c r="H854" s="11"/>
      <c r="I854" s="11"/>
      <c r="J854" s="11"/>
      <c r="K854" s="11"/>
      <c r="L854" s="11"/>
      <c r="M854" s="11"/>
      <c r="N854" s="11"/>
      <c r="O854" s="11"/>
    </row>
    <row r="855" spans="7:15" x14ac:dyDescent="0.2">
      <c r="G855" s="11"/>
      <c r="H855" s="11"/>
      <c r="I855" s="11"/>
      <c r="J855" s="11"/>
      <c r="K855" s="11"/>
      <c r="L855" s="11"/>
      <c r="M855" s="11"/>
      <c r="N855" s="11"/>
      <c r="O855" s="11"/>
    </row>
    <row r="856" spans="7:15" x14ac:dyDescent="0.2">
      <c r="G856" s="11"/>
      <c r="H856" s="11"/>
      <c r="I856" s="11"/>
      <c r="J856" s="11"/>
      <c r="K856" s="11"/>
      <c r="L856" s="11"/>
      <c r="M856" s="11"/>
      <c r="N856" s="11"/>
      <c r="O856" s="11"/>
    </row>
    <row r="857" spans="7:15" x14ac:dyDescent="0.2">
      <c r="G857" s="11"/>
      <c r="H857" s="11"/>
      <c r="I857" s="11"/>
      <c r="J857" s="11"/>
      <c r="K857" s="11"/>
      <c r="L857" s="11"/>
      <c r="M857" s="11"/>
      <c r="N857" s="11"/>
      <c r="O857" s="11"/>
    </row>
    <row r="858" spans="7:15" x14ac:dyDescent="0.2">
      <c r="G858" s="11"/>
      <c r="H858" s="11"/>
      <c r="I858" s="11"/>
      <c r="J858" s="11"/>
      <c r="K858" s="11"/>
      <c r="L858" s="11"/>
      <c r="M858" s="11"/>
      <c r="N858" s="11"/>
      <c r="O858" s="11"/>
    </row>
    <row r="859" spans="7:15" x14ac:dyDescent="0.2">
      <c r="G859" s="11"/>
      <c r="H859" s="11"/>
      <c r="I859" s="11"/>
      <c r="J859" s="11"/>
      <c r="K859" s="11"/>
      <c r="L859" s="11"/>
      <c r="M859" s="11"/>
      <c r="N859" s="11"/>
      <c r="O859" s="11"/>
    </row>
    <row r="860" spans="7:15" x14ac:dyDescent="0.2">
      <c r="G860" s="11"/>
      <c r="H860" s="11"/>
      <c r="I860" s="11"/>
      <c r="J860" s="11"/>
      <c r="K860" s="11"/>
      <c r="L860" s="11"/>
      <c r="M860" s="11"/>
      <c r="N860" s="11"/>
      <c r="O860" s="11"/>
    </row>
    <row r="861" spans="7:15" x14ac:dyDescent="0.2">
      <c r="G861" s="11"/>
      <c r="H861" s="11"/>
      <c r="I861" s="11"/>
      <c r="J861" s="11"/>
      <c r="K861" s="11"/>
      <c r="L861" s="11"/>
      <c r="M861" s="11"/>
      <c r="N861" s="11"/>
      <c r="O861" s="11"/>
    </row>
    <row r="862" spans="7:15" x14ac:dyDescent="0.2">
      <c r="G862" s="11"/>
      <c r="H862" s="11"/>
      <c r="I862" s="11"/>
      <c r="J862" s="11"/>
      <c r="K862" s="11"/>
      <c r="L862" s="11"/>
      <c r="M862" s="11"/>
      <c r="N862" s="11"/>
      <c r="O862" s="11"/>
    </row>
    <row r="863" spans="7:15" x14ac:dyDescent="0.2">
      <c r="G863" s="11"/>
      <c r="H863" s="11"/>
      <c r="I863" s="11"/>
      <c r="J863" s="11"/>
      <c r="K863" s="11"/>
      <c r="L863" s="11"/>
      <c r="M863" s="11"/>
      <c r="N863" s="11"/>
      <c r="O863" s="11"/>
    </row>
    <row r="864" spans="7:15" x14ac:dyDescent="0.2">
      <c r="G864" s="11"/>
      <c r="H864" s="11"/>
      <c r="I864" s="11"/>
      <c r="J864" s="11"/>
      <c r="K864" s="11"/>
      <c r="L864" s="11"/>
      <c r="M864" s="11"/>
      <c r="N864" s="11"/>
      <c r="O864" s="11"/>
    </row>
    <row r="865" spans="7:15" x14ac:dyDescent="0.2">
      <c r="G865" s="11"/>
      <c r="H865" s="11"/>
      <c r="I865" s="11"/>
      <c r="J865" s="11"/>
      <c r="K865" s="11"/>
      <c r="L865" s="11"/>
      <c r="M865" s="11"/>
      <c r="N865" s="11"/>
      <c r="O865" s="11"/>
    </row>
    <row r="866" spans="7:15" x14ac:dyDescent="0.2">
      <c r="G866" s="11"/>
      <c r="H866" s="11"/>
      <c r="I866" s="11"/>
      <c r="J866" s="11"/>
      <c r="K866" s="11"/>
      <c r="L866" s="11"/>
      <c r="M866" s="11"/>
      <c r="N866" s="11"/>
      <c r="O866" s="11"/>
    </row>
    <row r="867" spans="7:15" x14ac:dyDescent="0.2">
      <c r="G867" s="11"/>
      <c r="H867" s="11"/>
      <c r="I867" s="11"/>
      <c r="J867" s="11"/>
      <c r="K867" s="11"/>
      <c r="L867" s="11"/>
      <c r="M867" s="11"/>
      <c r="N867" s="11"/>
      <c r="O867" s="11"/>
    </row>
    <row r="868" spans="7:15" x14ac:dyDescent="0.2">
      <c r="G868" s="11"/>
      <c r="H868" s="11"/>
      <c r="I868" s="11"/>
      <c r="J868" s="11"/>
      <c r="K868" s="11"/>
      <c r="L868" s="11"/>
      <c r="M868" s="11"/>
      <c r="N868" s="11"/>
      <c r="O868" s="11"/>
    </row>
    <row r="869" spans="7:15" x14ac:dyDescent="0.2">
      <c r="G869" s="11"/>
      <c r="H869" s="11"/>
      <c r="I869" s="11"/>
      <c r="J869" s="11"/>
      <c r="K869" s="11"/>
      <c r="L869" s="11"/>
      <c r="M869" s="11"/>
      <c r="N869" s="11"/>
      <c r="O869" s="11"/>
    </row>
    <row r="870" spans="7:15" x14ac:dyDescent="0.2">
      <c r="G870" s="11"/>
      <c r="H870" s="11"/>
      <c r="I870" s="11"/>
      <c r="J870" s="11"/>
      <c r="K870" s="11"/>
      <c r="L870" s="11"/>
      <c r="M870" s="11"/>
      <c r="N870" s="11"/>
      <c r="O870" s="11"/>
    </row>
    <row r="871" spans="7:15" x14ac:dyDescent="0.2">
      <c r="G871" s="11"/>
      <c r="H871" s="11"/>
      <c r="I871" s="11"/>
      <c r="J871" s="11"/>
      <c r="K871" s="11"/>
      <c r="L871" s="11"/>
      <c r="M871" s="11"/>
      <c r="N871" s="11"/>
      <c r="O871" s="11"/>
    </row>
    <row r="872" spans="7:15" x14ac:dyDescent="0.2">
      <c r="G872" s="11"/>
      <c r="H872" s="11"/>
      <c r="I872" s="11"/>
      <c r="J872" s="11"/>
      <c r="K872" s="11"/>
      <c r="L872" s="11"/>
      <c r="M872" s="11"/>
      <c r="N872" s="11"/>
      <c r="O872" s="11"/>
    </row>
    <row r="873" spans="7:15" x14ac:dyDescent="0.2">
      <c r="G873" s="11"/>
      <c r="H873" s="11"/>
      <c r="I873" s="11"/>
      <c r="J873" s="11"/>
      <c r="K873" s="11"/>
      <c r="L873" s="11"/>
      <c r="M873" s="11"/>
      <c r="N873" s="11"/>
      <c r="O873" s="11"/>
    </row>
    <row r="874" spans="7:15" x14ac:dyDescent="0.2">
      <c r="G874" s="11"/>
      <c r="H874" s="11"/>
      <c r="I874" s="11"/>
      <c r="J874" s="11"/>
      <c r="K874" s="11"/>
      <c r="L874" s="11"/>
      <c r="M874" s="11"/>
      <c r="N874" s="11"/>
      <c r="O874" s="11"/>
    </row>
    <row r="875" spans="7:15" x14ac:dyDescent="0.2">
      <c r="G875" s="11"/>
      <c r="H875" s="11"/>
      <c r="I875" s="11"/>
      <c r="J875" s="11"/>
      <c r="K875" s="11"/>
      <c r="L875" s="11"/>
      <c r="M875" s="11"/>
      <c r="N875" s="11"/>
      <c r="O875" s="11"/>
    </row>
    <row r="876" spans="7:15" x14ac:dyDescent="0.2">
      <c r="G876" s="11"/>
      <c r="H876" s="11"/>
      <c r="I876" s="11"/>
      <c r="J876" s="11"/>
      <c r="K876" s="11"/>
      <c r="L876" s="11"/>
      <c r="M876" s="11"/>
      <c r="N876" s="11"/>
      <c r="O876" s="11"/>
    </row>
    <row r="877" spans="7:15" x14ac:dyDescent="0.2">
      <c r="G877" s="11"/>
      <c r="H877" s="11"/>
      <c r="I877" s="11"/>
      <c r="J877" s="11"/>
      <c r="K877" s="11"/>
      <c r="L877" s="11"/>
      <c r="M877" s="11"/>
      <c r="N877" s="11"/>
      <c r="O877" s="11"/>
    </row>
    <row r="878" spans="7:15" x14ac:dyDescent="0.2">
      <c r="G878" s="11"/>
      <c r="H878" s="11"/>
      <c r="I878" s="11"/>
      <c r="J878" s="11"/>
      <c r="K878" s="11"/>
      <c r="L878" s="11"/>
      <c r="M878" s="11"/>
      <c r="N878" s="11"/>
      <c r="O878" s="11"/>
    </row>
    <row r="879" spans="7:15" x14ac:dyDescent="0.2">
      <c r="G879" s="11"/>
      <c r="H879" s="11"/>
      <c r="I879" s="11"/>
      <c r="J879" s="11"/>
      <c r="K879" s="11"/>
      <c r="L879" s="11"/>
      <c r="M879" s="11"/>
      <c r="N879" s="11"/>
      <c r="O879" s="11"/>
    </row>
    <row r="880" spans="7:15" x14ac:dyDescent="0.2">
      <c r="G880" s="11"/>
      <c r="H880" s="11"/>
      <c r="I880" s="11"/>
      <c r="J880" s="11"/>
      <c r="K880" s="11"/>
      <c r="L880" s="11"/>
      <c r="M880" s="11"/>
      <c r="N880" s="11"/>
      <c r="O880" s="11"/>
    </row>
    <row r="881" spans="7:15" x14ac:dyDescent="0.2">
      <c r="G881" s="11"/>
      <c r="H881" s="11"/>
      <c r="I881" s="11"/>
      <c r="J881" s="11"/>
      <c r="K881" s="11"/>
      <c r="L881" s="11"/>
      <c r="M881" s="11"/>
      <c r="N881" s="11"/>
      <c r="O881" s="11"/>
    </row>
    <row r="882" spans="7:15" x14ac:dyDescent="0.2">
      <c r="G882" s="11"/>
      <c r="H882" s="11"/>
      <c r="I882" s="11"/>
      <c r="J882" s="11"/>
      <c r="K882" s="11"/>
      <c r="L882" s="11"/>
      <c r="M882" s="11"/>
      <c r="N882" s="11"/>
      <c r="O882" s="11"/>
    </row>
    <row r="883" spans="7:15" x14ac:dyDescent="0.2">
      <c r="G883" s="11"/>
      <c r="H883" s="11"/>
      <c r="I883" s="11"/>
      <c r="J883" s="11"/>
      <c r="K883" s="11"/>
      <c r="L883" s="11"/>
      <c r="M883" s="11"/>
      <c r="N883" s="11"/>
      <c r="O883" s="11"/>
    </row>
    <row r="884" spans="7:15" x14ac:dyDescent="0.2">
      <c r="G884" s="11"/>
      <c r="H884" s="11"/>
      <c r="I884" s="11"/>
      <c r="J884" s="11"/>
      <c r="K884" s="11"/>
      <c r="L884" s="11"/>
      <c r="M884" s="11"/>
      <c r="N884" s="11"/>
      <c r="O884" s="11"/>
    </row>
    <row r="885" spans="7:15" x14ac:dyDescent="0.2">
      <c r="G885" s="11"/>
      <c r="H885" s="11"/>
      <c r="I885" s="11"/>
      <c r="J885" s="11"/>
      <c r="K885" s="11"/>
      <c r="L885" s="11"/>
      <c r="M885" s="11"/>
      <c r="N885" s="11"/>
      <c r="O885" s="11"/>
    </row>
    <row r="886" spans="7:15" x14ac:dyDescent="0.2">
      <c r="G886" s="11"/>
      <c r="H886" s="11"/>
      <c r="I886" s="11"/>
      <c r="J886" s="11"/>
      <c r="K886" s="11"/>
      <c r="L886" s="11"/>
      <c r="M886" s="11"/>
      <c r="N886" s="11"/>
      <c r="O886" s="11"/>
    </row>
    <row r="887" spans="7:15" x14ac:dyDescent="0.2">
      <c r="G887" s="11"/>
      <c r="H887" s="11"/>
      <c r="I887" s="11"/>
      <c r="J887" s="11"/>
      <c r="K887" s="11"/>
      <c r="L887" s="11"/>
      <c r="M887" s="11"/>
      <c r="N887" s="11"/>
      <c r="O887" s="11"/>
    </row>
    <row r="888" spans="7:15" x14ac:dyDescent="0.2">
      <c r="G888" s="11"/>
      <c r="H888" s="11"/>
      <c r="I888" s="11"/>
      <c r="J888" s="11"/>
      <c r="K888" s="11"/>
      <c r="L888" s="11"/>
      <c r="M888" s="11"/>
      <c r="N888" s="11"/>
      <c r="O888" s="11"/>
    </row>
    <row r="889" spans="7:15" x14ac:dyDescent="0.2">
      <c r="G889" s="11"/>
      <c r="H889" s="11"/>
      <c r="I889" s="11"/>
      <c r="J889" s="11"/>
      <c r="K889" s="11"/>
      <c r="L889" s="11"/>
      <c r="M889" s="11"/>
      <c r="N889" s="11"/>
      <c r="O889" s="11"/>
    </row>
    <row r="890" spans="7:15" x14ac:dyDescent="0.2">
      <c r="G890" s="11"/>
      <c r="H890" s="11"/>
      <c r="I890" s="11"/>
      <c r="J890" s="11"/>
      <c r="K890" s="11"/>
      <c r="L890" s="11"/>
      <c r="M890" s="11"/>
      <c r="N890" s="11"/>
      <c r="O890" s="11"/>
    </row>
    <row r="891" spans="7:15" x14ac:dyDescent="0.2">
      <c r="G891" s="11"/>
      <c r="H891" s="11"/>
      <c r="I891" s="11"/>
      <c r="J891" s="11"/>
      <c r="K891" s="11"/>
      <c r="L891" s="11"/>
      <c r="M891" s="11"/>
      <c r="N891" s="11"/>
      <c r="O891" s="11"/>
    </row>
    <row r="892" spans="7:15" x14ac:dyDescent="0.2">
      <c r="G892" s="11"/>
      <c r="H892" s="11"/>
      <c r="I892" s="11"/>
      <c r="J892" s="11"/>
      <c r="K892" s="11"/>
      <c r="L892" s="11"/>
      <c r="M892" s="11"/>
      <c r="N892" s="11"/>
      <c r="O892" s="11"/>
    </row>
    <row r="893" spans="7:15" x14ac:dyDescent="0.2">
      <c r="G893" s="11"/>
      <c r="H893" s="11"/>
      <c r="I893" s="11"/>
      <c r="J893" s="11"/>
      <c r="K893" s="11"/>
      <c r="L893" s="11"/>
      <c r="M893" s="11"/>
      <c r="N893" s="11"/>
      <c r="O893" s="11"/>
    </row>
    <row r="894" spans="7:15" x14ac:dyDescent="0.2">
      <c r="G894" s="11"/>
      <c r="H894" s="11"/>
      <c r="I894" s="11"/>
      <c r="J894" s="11"/>
      <c r="K894" s="11"/>
      <c r="L894" s="11"/>
      <c r="M894" s="11"/>
      <c r="N894" s="11"/>
      <c r="O894" s="11"/>
    </row>
    <row r="895" spans="7:15" x14ac:dyDescent="0.2">
      <c r="G895" s="11"/>
      <c r="H895" s="11"/>
      <c r="I895" s="11"/>
      <c r="J895" s="11"/>
      <c r="K895" s="11"/>
      <c r="L895" s="11"/>
      <c r="M895" s="11"/>
      <c r="N895" s="11"/>
      <c r="O895" s="11"/>
    </row>
    <row r="896" spans="7:15" x14ac:dyDescent="0.2">
      <c r="G896" s="11"/>
      <c r="H896" s="11"/>
      <c r="I896" s="11"/>
      <c r="J896" s="11"/>
      <c r="K896" s="11"/>
      <c r="L896" s="11"/>
      <c r="M896" s="11"/>
      <c r="N896" s="11"/>
      <c r="O896" s="11"/>
    </row>
    <row r="897" spans="7:15" x14ac:dyDescent="0.2">
      <c r="G897" s="11"/>
      <c r="H897" s="11"/>
      <c r="I897" s="11"/>
      <c r="J897" s="11"/>
      <c r="K897" s="11"/>
      <c r="L897" s="11"/>
      <c r="M897" s="11"/>
      <c r="N897" s="11"/>
      <c r="O897" s="11"/>
    </row>
    <row r="898" spans="7:15" x14ac:dyDescent="0.2">
      <c r="G898" s="11"/>
      <c r="H898" s="11"/>
      <c r="I898" s="11"/>
      <c r="J898" s="11"/>
      <c r="K898" s="11"/>
      <c r="L898" s="11"/>
      <c r="M898" s="11"/>
      <c r="N898" s="11"/>
      <c r="O898" s="11"/>
    </row>
    <row r="899" spans="7:15" x14ac:dyDescent="0.2">
      <c r="G899" s="11"/>
      <c r="H899" s="11"/>
      <c r="I899" s="11"/>
      <c r="J899" s="11"/>
      <c r="K899" s="11"/>
      <c r="L899" s="11"/>
      <c r="M899" s="11"/>
      <c r="N899" s="11"/>
      <c r="O899" s="11"/>
    </row>
    <row r="900" spans="7:15" x14ac:dyDescent="0.2">
      <c r="G900" s="11"/>
      <c r="H900" s="11"/>
      <c r="I900" s="11"/>
      <c r="J900" s="11"/>
      <c r="K900" s="11"/>
      <c r="L900" s="11"/>
      <c r="M900" s="11"/>
      <c r="N900" s="11"/>
      <c r="O900" s="11"/>
    </row>
    <row r="901" spans="7:15" x14ac:dyDescent="0.2">
      <c r="G901" s="11"/>
      <c r="H901" s="11"/>
      <c r="I901" s="11"/>
      <c r="J901" s="11"/>
      <c r="K901" s="11"/>
      <c r="L901" s="11"/>
      <c r="M901" s="11"/>
      <c r="N901" s="11"/>
      <c r="O901" s="11"/>
    </row>
    <row r="902" spans="7:15" x14ac:dyDescent="0.2">
      <c r="G902" s="11"/>
      <c r="H902" s="11"/>
      <c r="I902" s="11"/>
      <c r="J902" s="11"/>
      <c r="K902" s="11"/>
      <c r="L902" s="11"/>
      <c r="M902" s="11"/>
      <c r="N902" s="11"/>
      <c r="O902" s="11"/>
    </row>
    <row r="903" spans="7:15" x14ac:dyDescent="0.2">
      <c r="G903" s="11"/>
      <c r="H903" s="11"/>
      <c r="I903" s="11"/>
      <c r="J903" s="11"/>
      <c r="K903" s="11"/>
      <c r="L903" s="11"/>
      <c r="M903" s="11"/>
      <c r="N903" s="11"/>
      <c r="O903" s="11"/>
    </row>
    <row r="904" spans="7:15" x14ac:dyDescent="0.2">
      <c r="G904" s="11"/>
      <c r="H904" s="11"/>
      <c r="I904" s="11"/>
      <c r="J904" s="11"/>
      <c r="K904" s="11"/>
      <c r="L904" s="11"/>
      <c r="M904" s="11"/>
      <c r="N904" s="11"/>
      <c r="O904" s="11"/>
    </row>
    <row r="905" spans="7:15" x14ac:dyDescent="0.2">
      <c r="G905" s="11"/>
      <c r="H905" s="11"/>
      <c r="I905" s="11"/>
      <c r="J905" s="11"/>
      <c r="K905" s="11"/>
      <c r="L905" s="11"/>
      <c r="M905" s="11"/>
      <c r="N905" s="11"/>
      <c r="O905" s="11"/>
    </row>
    <row r="906" spans="7:15" x14ac:dyDescent="0.2">
      <c r="G906" s="11"/>
      <c r="H906" s="11"/>
      <c r="I906" s="11"/>
      <c r="J906" s="11"/>
      <c r="K906" s="11"/>
      <c r="L906" s="11"/>
      <c r="M906" s="11"/>
      <c r="N906" s="11"/>
      <c r="O906" s="11"/>
    </row>
    <row r="907" spans="7:15" x14ac:dyDescent="0.2">
      <c r="G907" s="11"/>
      <c r="H907" s="11"/>
      <c r="I907" s="11"/>
      <c r="J907" s="11"/>
      <c r="K907" s="11"/>
      <c r="L907" s="11"/>
      <c r="M907" s="11"/>
      <c r="N907" s="11"/>
      <c r="O907" s="11"/>
    </row>
    <row r="908" spans="7:15" x14ac:dyDescent="0.2">
      <c r="G908" s="11"/>
      <c r="H908" s="11"/>
      <c r="I908" s="11"/>
      <c r="J908" s="11"/>
      <c r="K908" s="11"/>
      <c r="L908" s="11"/>
      <c r="M908" s="11"/>
      <c r="N908" s="11"/>
      <c r="O908" s="11"/>
    </row>
    <row r="909" spans="7:15" x14ac:dyDescent="0.2">
      <c r="G909" s="11"/>
      <c r="H909" s="11"/>
      <c r="I909" s="11"/>
      <c r="J909" s="11"/>
      <c r="K909" s="11"/>
      <c r="L909" s="11"/>
      <c r="M909" s="11"/>
      <c r="N909" s="11"/>
      <c r="O909" s="11"/>
    </row>
    <row r="910" spans="7:15" x14ac:dyDescent="0.2">
      <c r="G910" s="11"/>
      <c r="H910" s="11"/>
      <c r="I910" s="11"/>
      <c r="J910" s="11"/>
      <c r="K910" s="11"/>
      <c r="L910" s="11"/>
      <c r="M910" s="11"/>
      <c r="N910" s="11"/>
      <c r="O910" s="11"/>
    </row>
    <row r="911" spans="7:15" x14ac:dyDescent="0.2">
      <c r="G911" s="11"/>
      <c r="H911" s="11"/>
      <c r="I911" s="11"/>
      <c r="J911" s="11"/>
      <c r="K911" s="11"/>
      <c r="L911" s="11"/>
      <c r="M911" s="11"/>
      <c r="N911" s="11"/>
      <c r="O911" s="11"/>
    </row>
    <row r="912" spans="7:15" x14ac:dyDescent="0.2">
      <c r="G912" s="11"/>
      <c r="H912" s="11"/>
      <c r="I912" s="11"/>
      <c r="J912" s="11"/>
      <c r="K912" s="11"/>
      <c r="L912" s="11"/>
      <c r="M912" s="11"/>
      <c r="N912" s="11"/>
      <c r="O912" s="11"/>
    </row>
    <row r="913" spans="7:15" x14ac:dyDescent="0.2">
      <c r="G913" s="11"/>
      <c r="H913" s="11"/>
      <c r="I913" s="11"/>
      <c r="J913" s="11"/>
      <c r="K913" s="11"/>
      <c r="L913" s="11"/>
      <c r="M913" s="11"/>
      <c r="N913" s="11"/>
      <c r="O913" s="11"/>
    </row>
    <row r="914" spans="7:15" x14ac:dyDescent="0.2">
      <c r="G914" s="11"/>
      <c r="H914" s="11"/>
      <c r="I914" s="11"/>
      <c r="J914" s="11"/>
      <c r="K914" s="11"/>
      <c r="L914" s="11"/>
      <c r="M914" s="11"/>
      <c r="N914" s="11"/>
      <c r="O914" s="11"/>
    </row>
    <row r="915" spans="7:15" x14ac:dyDescent="0.2">
      <c r="G915" s="11"/>
      <c r="H915" s="11"/>
      <c r="I915" s="11"/>
      <c r="J915" s="11"/>
      <c r="K915" s="11"/>
      <c r="L915" s="11"/>
      <c r="M915" s="11"/>
      <c r="N915" s="11"/>
      <c r="O915" s="11"/>
    </row>
    <row r="916" spans="7:15" x14ac:dyDescent="0.2">
      <c r="G916" s="11"/>
      <c r="H916" s="11"/>
      <c r="I916" s="11"/>
      <c r="J916" s="11"/>
      <c r="K916" s="11"/>
      <c r="L916" s="11"/>
      <c r="M916" s="11"/>
      <c r="N916" s="11"/>
      <c r="O916" s="11"/>
    </row>
    <row r="917" spans="7:15" x14ac:dyDescent="0.2">
      <c r="G917" s="11"/>
      <c r="H917" s="11"/>
      <c r="I917" s="11"/>
      <c r="J917" s="11"/>
      <c r="K917" s="11"/>
      <c r="L917" s="11"/>
      <c r="M917" s="11"/>
      <c r="N917" s="11"/>
      <c r="O917" s="11"/>
    </row>
    <row r="918" spans="7:15" x14ac:dyDescent="0.2">
      <c r="G918" s="11"/>
      <c r="H918" s="11"/>
      <c r="I918" s="11"/>
      <c r="J918" s="11"/>
      <c r="K918" s="11"/>
      <c r="L918" s="11"/>
      <c r="M918" s="11"/>
      <c r="N918" s="11"/>
      <c r="O918" s="11"/>
    </row>
    <row r="919" spans="7:15" x14ac:dyDescent="0.2">
      <c r="G919" s="11"/>
      <c r="H919" s="11"/>
      <c r="I919" s="11"/>
      <c r="J919" s="11"/>
      <c r="K919" s="11"/>
      <c r="L919" s="11"/>
      <c r="M919" s="11"/>
      <c r="N919" s="11"/>
      <c r="O919" s="11"/>
    </row>
    <row r="920" spans="7:15" x14ac:dyDescent="0.2">
      <c r="G920" s="11"/>
      <c r="H920" s="11"/>
      <c r="I920" s="11"/>
      <c r="J920" s="11"/>
      <c r="K920" s="11"/>
      <c r="L920" s="11"/>
      <c r="M920" s="11"/>
      <c r="N920" s="11"/>
      <c r="O920" s="11"/>
    </row>
    <row r="921" spans="7:15" x14ac:dyDescent="0.2">
      <c r="G921" s="11"/>
      <c r="H921" s="11"/>
      <c r="I921" s="11"/>
      <c r="J921" s="11"/>
      <c r="K921" s="11"/>
      <c r="L921" s="11"/>
      <c r="M921" s="11"/>
      <c r="N921" s="11"/>
      <c r="O921" s="11"/>
    </row>
    <row r="922" spans="7:15" x14ac:dyDescent="0.2">
      <c r="G922" s="11"/>
      <c r="H922" s="11"/>
      <c r="I922" s="11"/>
      <c r="J922" s="11"/>
      <c r="K922" s="11"/>
      <c r="L922" s="11"/>
      <c r="M922" s="11"/>
      <c r="N922" s="11"/>
      <c r="O922" s="11"/>
    </row>
    <row r="923" spans="7:15" x14ac:dyDescent="0.2">
      <c r="G923" s="11"/>
      <c r="H923" s="11"/>
      <c r="I923" s="11"/>
      <c r="J923" s="11"/>
      <c r="K923" s="11"/>
      <c r="L923" s="11"/>
      <c r="M923" s="11"/>
      <c r="N923" s="11"/>
      <c r="O923" s="11"/>
    </row>
    <row r="924" spans="7:15" x14ac:dyDescent="0.2">
      <c r="G924" s="11"/>
      <c r="H924" s="11"/>
      <c r="I924" s="11"/>
      <c r="J924" s="11"/>
      <c r="K924" s="11"/>
      <c r="L924" s="11"/>
      <c r="M924" s="11"/>
      <c r="N924" s="11"/>
      <c r="O924" s="11"/>
    </row>
    <row r="925" spans="7:15" x14ac:dyDescent="0.2">
      <c r="G925" s="11"/>
      <c r="H925" s="11"/>
      <c r="I925" s="11"/>
      <c r="J925" s="11"/>
      <c r="K925" s="11"/>
      <c r="L925" s="11"/>
      <c r="M925" s="11"/>
      <c r="N925" s="11"/>
      <c r="O925" s="11"/>
    </row>
    <row r="926" spans="7:15" x14ac:dyDescent="0.2">
      <c r="G926" s="11"/>
      <c r="H926" s="11"/>
      <c r="I926" s="11"/>
      <c r="J926" s="11"/>
      <c r="K926" s="11"/>
      <c r="L926" s="11"/>
      <c r="M926" s="11"/>
      <c r="N926" s="11"/>
      <c r="O926" s="11"/>
    </row>
    <row r="927" spans="7:15" x14ac:dyDescent="0.2">
      <c r="G927" s="11"/>
      <c r="H927" s="11"/>
      <c r="I927" s="11"/>
      <c r="J927" s="11"/>
      <c r="K927" s="11"/>
      <c r="L927" s="11"/>
      <c r="M927" s="11"/>
      <c r="N927" s="11"/>
      <c r="O927" s="11"/>
    </row>
    <row r="928" spans="7:15" x14ac:dyDescent="0.2">
      <c r="G928" s="11"/>
      <c r="H928" s="11"/>
      <c r="I928" s="11"/>
      <c r="J928" s="11"/>
      <c r="K928" s="11"/>
      <c r="L928" s="11"/>
      <c r="M928" s="11"/>
      <c r="N928" s="11"/>
      <c r="O928" s="11"/>
    </row>
    <row r="929" spans="7:15" x14ac:dyDescent="0.2">
      <c r="G929" s="11"/>
      <c r="H929" s="11"/>
      <c r="I929" s="11"/>
      <c r="J929" s="11"/>
      <c r="K929" s="11"/>
      <c r="L929" s="11"/>
      <c r="M929" s="11"/>
      <c r="N929" s="11"/>
      <c r="O929" s="11"/>
    </row>
    <row r="930" spans="7:15" x14ac:dyDescent="0.2">
      <c r="G930" s="11"/>
      <c r="H930" s="11"/>
      <c r="I930" s="11"/>
      <c r="J930" s="11"/>
      <c r="K930" s="11"/>
      <c r="L930" s="11"/>
      <c r="M930" s="11"/>
      <c r="N930" s="11"/>
      <c r="O930" s="11"/>
    </row>
    <row r="931" spans="7:15" x14ac:dyDescent="0.2">
      <c r="G931" s="11"/>
      <c r="H931" s="11"/>
      <c r="I931" s="11"/>
      <c r="J931" s="11"/>
      <c r="K931" s="11"/>
      <c r="L931" s="11"/>
      <c r="M931" s="11"/>
      <c r="N931" s="11"/>
      <c r="O931" s="11"/>
    </row>
    <row r="932" spans="7:15" x14ac:dyDescent="0.2">
      <c r="G932" s="11"/>
      <c r="H932" s="11"/>
      <c r="I932" s="11"/>
      <c r="J932" s="11"/>
      <c r="K932" s="11"/>
      <c r="L932" s="11"/>
      <c r="M932" s="11"/>
      <c r="N932" s="11"/>
      <c r="O932" s="11"/>
    </row>
    <row r="933" spans="7:15" x14ac:dyDescent="0.2">
      <c r="G933" s="11"/>
      <c r="H933" s="11"/>
      <c r="I933" s="11"/>
      <c r="J933" s="11"/>
      <c r="K933" s="11"/>
      <c r="L933" s="11"/>
      <c r="M933" s="11"/>
      <c r="N933" s="11"/>
      <c r="O933" s="11"/>
    </row>
    <row r="934" spans="7:15" x14ac:dyDescent="0.2">
      <c r="G934" s="11"/>
      <c r="H934" s="11"/>
      <c r="I934" s="11"/>
      <c r="J934" s="11"/>
      <c r="K934" s="11"/>
      <c r="L934" s="11"/>
      <c r="M934" s="11"/>
      <c r="N934" s="11"/>
      <c r="O934" s="11"/>
    </row>
    <row r="935" spans="7:15" x14ac:dyDescent="0.2">
      <c r="G935" s="11"/>
      <c r="H935" s="11"/>
      <c r="I935" s="11"/>
      <c r="J935" s="11"/>
      <c r="K935" s="11"/>
      <c r="L935" s="11"/>
      <c r="M935" s="11"/>
      <c r="N935" s="11"/>
      <c r="O935" s="11"/>
    </row>
    <row r="936" spans="7:15" x14ac:dyDescent="0.2">
      <c r="G936" s="11"/>
      <c r="H936" s="11"/>
      <c r="I936" s="11"/>
      <c r="J936" s="11"/>
      <c r="K936" s="11"/>
      <c r="L936" s="11"/>
      <c r="M936" s="11"/>
      <c r="N936" s="11"/>
      <c r="O936" s="11"/>
    </row>
    <row r="937" spans="7:15" x14ac:dyDescent="0.2">
      <c r="G937" s="11"/>
      <c r="H937" s="11"/>
      <c r="I937" s="11"/>
      <c r="J937" s="11"/>
      <c r="K937" s="11"/>
      <c r="L937" s="11"/>
      <c r="M937" s="11"/>
      <c r="N937" s="11"/>
      <c r="O937" s="11"/>
    </row>
    <row r="938" spans="7:15" x14ac:dyDescent="0.2">
      <c r="G938" s="11"/>
      <c r="H938" s="11"/>
      <c r="I938" s="11"/>
      <c r="J938" s="11"/>
      <c r="K938" s="11"/>
      <c r="L938" s="11"/>
      <c r="M938" s="11"/>
      <c r="N938" s="11"/>
      <c r="O938" s="11"/>
    </row>
    <row r="939" spans="7:15" x14ac:dyDescent="0.2">
      <c r="G939" s="11"/>
      <c r="H939" s="11"/>
      <c r="I939" s="11"/>
      <c r="J939" s="11"/>
      <c r="K939" s="11"/>
      <c r="L939" s="11"/>
      <c r="M939" s="11"/>
      <c r="N939" s="11"/>
      <c r="O939" s="11"/>
    </row>
    <row r="940" spans="7:15" x14ac:dyDescent="0.2">
      <c r="G940" s="11"/>
      <c r="H940" s="11"/>
      <c r="I940" s="11"/>
      <c r="J940" s="11"/>
      <c r="K940" s="11"/>
      <c r="L940" s="11"/>
      <c r="M940" s="11"/>
      <c r="N940" s="11"/>
      <c r="O940" s="11"/>
    </row>
    <row r="941" spans="7:15" x14ac:dyDescent="0.2">
      <c r="G941" s="11"/>
      <c r="H941" s="11"/>
      <c r="I941" s="11"/>
      <c r="J941" s="11"/>
      <c r="K941" s="11"/>
      <c r="L941" s="11"/>
      <c r="M941" s="11"/>
      <c r="N941" s="11"/>
      <c r="O941" s="11"/>
    </row>
    <row r="942" spans="7:15" x14ac:dyDescent="0.2">
      <c r="G942" s="11"/>
      <c r="H942" s="11"/>
      <c r="I942" s="11"/>
      <c r="J942" s="11"/>
      <c r="K942" s="11"/>
      <c r="L942" s="11"/>
      <c r="M942" s="11"/>
      <c r="N942" s="11"/>
      <c r="O942" s="11"/>
    </row>
    <row r="943" spans="7:15" x14ac:dyDescent="0.2">
      <c r="G943" s="11"/>
      <c r="H943" s="11"/>
      <c r="I943" s="11"/>
      <c r="J943" s="11"/>
      <c r="K943" s="11"/>
      <c r="L943" s="11"/>
      <c r="M943" s="11"/>
      <c r="N943" s="11"/>
      <c r="O943" s="11"/>
    </row>
    <row r="944" spans="7:15" x14ac:dyDescent="0.2">
      <c r="G944" s="11"/>
      <c r="H944" s="11"/>
      <c r="I944" s="11"/>
      <c r="J944" s="11"/>
      <c r="K944" s="11"/>
      <c r="L944" s="11"/>
      <c r="M944" s="11"/>
      <c r="N944" s="11"/>
      <c r="O944" s="11"/>
    </row>
    <row r="945" spans="7:15" x14ac:dyDescent="0.2">
      <c r="G945" s="11"/>
      <c r="H945" s="11"/>
      <c r="I945" s="11"/>
      <c r="J945" s="11"/>
      <c r="K945" s="11"/>
      <c r="L945" s="11"/>
      <c r="M945" s="11"/>
      <c r="N945" s="11"/>
      <c r="O945" s="11"/>
    </row>
    <row r="946" spans="7:15" x14ac:dyDescent="0.2">
      <c r="G946" s="11"/>
      <c r="H946" s="11"/>
      <c r="I946" s="11"/>
      <c r="J946" s="11"/>
      <c r="K946" s="11"/>
      <c r="L946" s="11"/>
      <c r="M946" s="11"/>
      <c r="N946" s="11"/>
      <c r="O946" s="11"/>
    </row>
    <row r="947" spans="7:15" x14ac:dyDescent="0.2">
      <c r="G947" s="11"/>
      <c r="H947" s="11"/>
      <c r="I947" s="11"/>
      <c r="J947" s="11"/>
      <c r="K947" s="11"/>
      <c r="L947" s="11"/>
      <c r="M947" s="11"/>
      <c r="N947" s="11"/>
      <c r="O947" s="11"/>
    </row>
    <row r="948" spans="7:15" x14ac:dyDescent="0.2">
      <c r="G948" s="11"/>
      <c r="H948" s="11"/>
      <c r="I948" s="11"/>
      <c r="J948" s="11"/>
      <c r="K948" s="11"/>
      <c r="L948" s="11"/>
      <c r="M948" s="11"/>
      <c r="N948" s="11"/>
      <c r="O948" s="11"/>
    </row>
    <row r="949" spans="7:15" x14ac:dyDescent="0.2">
      <c r="G949" s="11"/>
      <c r="H949" s="11"/>
      <c r="I949" s="11"/>
      <c r="J949" s="11"/>
      <c r="K949" s="11"/>
      <c r="L949" s="11"/>
      <c r="M949" s="11"/>
      <c r="N949" s="11"/>
      <c r="O949" s="11"/>
    </row>
    <row r="950" spans="7:15" x14ac:dyDescent="0.2">
      <c r="G950" s="11"/>
      <c r="H950" s="11"/>
      <c r="I950" s="11"/>
      <c r="J950" s="11"/>
      <c r="K950" s="11"/>
      <c r="L950" s="11"/>
      <c r="M950" s="11"/>
      <c r="N950" s="11"/>
      <c r="O950" s="11"/>
    </row>
    <row r="951" spans="7:15" x14ac:dyDescent="0.2">
      <c r="G951" s="11"/>
      <c r="H951" s="11"/>
      <c r="I951" s="11"/>
      <c r="J951" s="11"/>
      <c r="K951" s="11"/>
      <c r="L951" s="11"/>
      <c r="M951" s="11"/>
      <c r="N951" s="11"/>
      <c r="O951" s="11"/>
    </row>
    <row r="952" spans="7:15" x14ac:dyDescent="0.2">
      <c r="G952" s="11"/>
      <c r="H952" s="11"/>
      <c r="I952" s="11"/>
      <c r="J952" s="11"/>
      <c r="K952" s="11"/>
      <c r="L952" s="11"/>
      <c r="M952" s="11"/>
      <c r="N952" s="11"/>
      <c r="O952" s="11"/>
    </row>
    <row r="953" spans="7:15" x14ac:dyDescent="0.2">
      <c r="G953" s="11"/>
      <c r="H953" s="11"/>
      <c r="I953" s="11"/>
      <c r="J953" s="11"/>
      <c r="K953" s="11"/>
      <c r="L953" s="11"/>
      <c r="M953" s="11"/>
      <c r="N953" s="11"/>
      <c r="O953" s="11"/>
    </row>
    <row r="954" spans="7:15" x14ac:dyDescent="0.2">
      <c r="G954" s="11"/>
      <c r="H954" s="11"/>
      <c r="I954" s="11"/>
      <c r="J954" s="11"/>
      <c r="K954" s="11"/>
      <c r="L954" s="11"/>
      <c r="M954" s="11"/>
      <c r="N954" s="11"/>
      <c r="O954" s="11"/>
    </row>
    <row r="955" spans="7:15" x14ac:dyDescent="0.2">
      <c r="G955" s="11"/>
      <c r="H955" s="11"/>
      <c r="I955" s="11"/>
      <c r="J955" s="11"/>
      <c r="K955" s="11"/>
      <c r="L955" s="11"/>
      <c r="M955" s="11"/>
      <c r="N955" s="11"/>
      <c r="O955" s="11"/>
    </row>
    <row r="956" spans="7:15" x14ac:dyDescent="0.2">
      <c r="G956" s="11"/>
      <c r="H956" s="11"/>
      <c r="I956" s="11"/>
      <c r="J956" s="11"/>
      <c r="K956" s="11"/>
      <c r="L956" s="11"/>
      <c r="M956" s="11"/>
      <c r="N956" s="11"/>
      <c r="O956" s="11"/>
    </row>
    <row r="957" spans="7:15" x14ac:dyDescent="0.2">
      <c r="G957" s="11"/>
      <c r="H957" s="11"/>
      <c r="I957" s="11"/>
      <c r="J957" s="11"/>
      <c r="K957" s="11"/>
      <c r="L957" s="11"/>
      <c r="M957" s="11"/>
      <c r="N957" s="11"/>
      <c r="O957" s="11"/>
    </row>
    <row r="958" spans="7:15" x14ac:dyDescent="0.2">
      <c r="G958" s="11"/>
      <c r="H958" s="11"/>
      <c r="I958" s="11"/>
      <c r="J958" s="11"/>
      <c r="K958" s="11"/>
      <c r="L958" s="11"/>
      <c r="M958" s="11"/>
      <c r="N958" s="11"/>
      <c r="O958" s="11"/>
    </row>
    <row r="959" spans="7:15" x14ac:dyDescent="0.2">
      <c r="G959" s="11"/>
      <c r="H959" s="11"/>
      <c r="I959" s="11"/>
      <c r="J959" s="11"/>
      <c r="K959" s="11"/>
      <c r="L959" s="11"/>
      <c r="M959" s="11"/>
      <c r="N959" s="11"/>
      <c r="O959" s="11"/>
    </row>
    <row r="960" spans="7:15" x14ac:dyDescent="0.2">
      <c r="G960" s="11"/>
      <c r="H960" s="11"/>
      <c r="I960" s="11"/>
      <c r="J960" s="11"/>
      <c r="K960" s="11"/>
      <c r="L960" s="11"/>
      <c r="M960" s="11"/>
      <c r="N960" s="11"/>
      <c r="O960" s="11"/>
    </row>
    <row r="961" spans="7:15" x14ac:dyDescent="0.2">
      <c r="G961" s="11"/>
      <c r="H961" s="11"/>
      <c r="I961" s="11"/>
      <c r="J961" s="11"/>
      <c r="K961" s="11"/>
      <c r="L961" s="11"/>
      <c r="M961" s="11"/>
      <c r="N961" s="11"/>
      <c r="O961" s="11"/>
    </row>
    <row r="962" spans="7:15" x14ac:dyDescent="0.2">
      <c r="G962" s="11"/>
      <c r="H962" s="11"/>
      <c r="I962" s="11"/>
      <c r="J962" s="11"/>
      <c r="K962" s="11"/>
      <c r="L962" s="11"/>
      <c r="M962" s="11"/>
      <c r="N962" s="11"/>
      <c r="O962" s="11"/>
    </row>
    <row r="963" spans="7:15" x14ac:dyDescent="0.2">
      <c r="G963" s="11"/>
      <c r="H963" s="11"/>
      <c r="I963" s="11"/>
      <c r="J963" s="11"/>
      <c r="K963" s="11"/>
      <c r="L963" s="11"/>
      <c r="M963" s="11"/>
      <c r="N963" s="11"/>
      <c r="O963" s="11"/>
    </row>
    <row r="964" spans="7:15" x14ac:dyDescent="0.2">
      <c r="G964" s="11"/>
      <c r="H964" s="11"/>
      <c r="I964" s="11"/>
      <c r="J964" s="11"/>
      <c r="K964" s="11"/>
      <c r="L964" s="11"/>
      <c r="M964" s="11"/>
      <c r="N964" s="11"/>
      <c r="O964" s="11"/>
    </row>
    <row r="965" spans="7:15" x14ac:dyDescent="0.2">
      <c r="G965" s="11"/>
      <c r="H965" s="11"/>
      <c r="I965" s="11"/>
      <c r="J965" s="11"/>
      <c r="K965" s="11"/>
      <c r="L965" s="11"/>
      <c r="M965" s="11"/>
      <c r="N965" s="11"/>
      <c r="O965" s="11"/>
    </row>
    <row r="966" spans="7:15" x14ac:dyDescent="0.2">
      <c r="G966" s="11"/>
      <c r="H966" s="11"/>
      <c r="I966" s="11"/>
      <c r="J966" s="11"/>
      <c r="K966" s="11"/>
      <c r="L966" s="11"/>
      <c r="M966" s="11"/>
      <c r="N966" s="11"/>
      <c r="O966" s="11"/>
    </row>
    <row r="967" spans="7:15" x14ac:dyDescent="0.2">
      <c r="G967" s="11"/>
      <c r="H967" s="11"/>
      <c r="I967" s="11"/>
      <c r="J967" s="11"/>
      <c r="K967" s="11"/>
      <c r="L967" s="11"/>
      <c r="M967" s="11"/>
      <c r="N967" s="11"/>
      <c r="O967" s="11"/>
    </row>
    <row r="968" spans="7:15" x14ac:dyDescent="0.2">
      <c r="G968" s="11"/>
      <c r="H968" s="11"/>
      <c r="I968" s="11"/>
      <c r="J968" s="11"/>
      <c r="K968" s="11"/>
      <c r="L968" s="11"/>
      <c r="M968" s="11"/>
      <c r="N968" s="11"/>
      <c r="O968" s="11"/>
    </row>
    <row r="969" spans="7:15" x14ac:dyDescent="0.2">
      <c r="G969" s="11"/>
      <c r="H969" s="11"/>
      <c r="I969" s="11"/>
      <c r="J969" s="11"/>
      <c r="K969" s="11"/>
      <c r="L969" s="11"/>
      <c r="M969" s="11"/>
      <c r="N969" s="11"/>
      <c r="O969" s="11"/>
    </row>
    <row r="970" spans="7:15" x14ac:dyDescent="0.2">
      <c r="G970" s="11"/>
      <c r="H970" s="11"/>
      <c r="I970" s="11"/>
      <c r="J970" s="11"/>
      <c r="K970" s="11"/>
      <c r="L970" s="11"/>
      <c r="M970" s="11"/>
      <c r="N970" s="11"/>
      <c r="O970" s="11"/>
    </row>
    <row r="971" spans="7:15" x14ac:dyDescent="0.2">
      <c r="G971" s="11"/>
      <c r="H971" s="11"/>
      <c r="I971" s="11"/>
      <c r="J971" s="11"/>
      <c r="K971" s="11"/>
      <c r="L971" s="11"/>
      <c r="M971" s="11"/>
      <c r="N971" s="11"/>
      <c r="O971" s="11"/>
    </row>
    <row r="972" spans="7:15" x14ac:dyDescent="0.2">
      <c r="G972" s="11"/>
      <c r="H972" s="11"/>
      <c r="I972" s="11"/>
      <c r="J972" s="11"/>
      <c r="K972" s="11"/>
      <c r="L972" s="11"/>
      <c r="M972" s="11"/>
      <c r="N972" s="11"/>
      <c r="O972" s="11"/>
    </row>
    <row r="973" spans="7:15" x14ac:dyDescent="0.2">
      <c r="G973" s="11"/>
      <c r="H973" s="11"/>
      <c r="I973" s="11"/>
      <c r="J973" s="11"/>
      <c r="K973" s="11"/>
      <c r="L973" s="11"/>
      <c r="M973" s="11"/>
      <c r="N973" s="11"/>
      <c r="O973" s="11"/>
    </row>
    <row r="974" spans="7:15" x14ac:dyDescent="0.2">
      <c r="G974" s="11"/>
      <c r="H974" s="11"/>
      <c r="I974" s="11"/>
      <c r="J974" s="11"/>
      <c r="K974" s="11"/>
      <c r="L974" s="11"/>
      <c r="M974" s="11"/>
      <c r="N974" s="11"/>
      <c r="O974" s="11"/>
    </row>
    <row r="975" spans="7:15" x14ac:dyDescent="0.2">
      <c r="G975" s="11"/>
      <c r="H975" s="11"/>
      <c r="I975" s="11"/>
      <c r="J975" s="11"/>
      <c r="K975" s="11"/>
      <c r="L975" s="11"/>
      <c r="M975" s="11"/>
      <c r="N975" s="11"/>
      <c r="O975" s="11"/>
    </row>
    <row r="976" spans="7:15" x14ac:dyDescent="0.2">
      <c r="G976" s="11"/>
      <c r="H976" s="11"/>
      <c r="I976" s="11"/>
      <c r="J976" s="11"/>
      <c r="K976" s="11"/>
      <c r="L976" s="11"/>
      <c r="M976" s="11"/>
      <c r="N976" s="11"/>
      <c r="O976" s="11"/>
    </row>
    <row r="977" spans="7:15" x14ac:dyDescent="0.2">
      <c r="G977" s="11"/>
      <c r="H977" s="11"/>
      <c r="I977" s="11"/>
      <c r="J977" s="11"/>
      <c r="K977" s="11"/>
      <c r="L977" s="11"/>
      <c r="M977" s="11"/>
      <c r="N977" s="11"/>
      <c r="O977" s="11"/>
    </row>
    <row r="978" spans="7:15" x14ac:dyDescent="0.2">
      <c r="G978" s="11"/>
      <c r="H978" s="11"/>
      <c r="I978" s="11"/>
      <c r="J978" s="11"/>
      <c r="K978" s="11"/>
      <c r="L978" s="11"/>
      <c r="M978" s="11"/>
      <c r="N978" s="11"/>
      <c r="O978" s="11"/>
    </row>
    <row r="979" spans="7:15" x14ac:dyDescent="0.2">
      <c r="G979" s="11"/>
      <c r="H979" s="11"/>
      <c r="I979" s="11"/>
      <c r="J979" s="11"/>
      <c r="K979" s="11"/>
      <c r="L979" s="11"/>
      <c r="M979" s="11"/>
      <c r="N979" s="11"/>
      <c r="O979" s="11"/>
    </row>
    <row r="980" spans="7:15" x14ac:dyDescent="0.2">
      <c r="G980" s="11"/>
      <c r="H980" s="11"/>
      <c r="I980" s="11"/>
      <c r="J980" s="11"/>
      <c r="K980" s="11"/>
      <c r="L980" s="11"/>
      <c r="M980" s="11"/>
      <c r="N980" s="11"/>
      <c r="O980" s="11"/>
    </row>
    <row r="981" spans="7:15" x14ac:dyDescent="0.2">
      <c r="G981" s="11"/>
      <c r="H981" s="11"/>
      <c r="I981" s="11"/>
      <c r="J981" s="11"/>
      <c r="K981" s="11"/>
      <c r="L981" s="11"/>
      <c r="M981" s="11"/>
      <c r="N981" s="11"/>
      <c r="O981" s="11"/>
    </row>
    <row r="982" spans="7:15" x14ac:dyDescent="0.2">
      <c r="G982" s="11"/>
      <c r="H982" s="11"/>
      <c r="I982" s="11"/>
      <c r="J982" s="11"/>
      <c r="K982" s="11"/>
      <c r="L982" s="11"/>
      <c r="M982" s="11"/>
      <c r="N982" s="11"/>
      <c r="O982" s="11"/>
    </row>
    <row r="983" spans="7:15" x14ac:dyDescent="0.2">
      <c r="G983" s="11"/>
      <c r="H983" s="11"/>
      <c r="I983" s="11"/>
      <c r="J983" s="11"/>
      <c r="K983" s="11"/>
      <c r="L983" s="11"/>
      <c r="M983" s="11"/>
      <c r="N983" s="11"/>
      <c r="O983" s="11"/>
    </row>
    <row r="984" spans="7:15" x14ac:dyDescent="0.2">
      <c r="G984" s="11"/>
      <c r="H984" s="11"/>
      <c r="I984" s="11"/>
      <c r="J984" s="11"/>
      <c r="K984" s="11"/>
      <c r="L984" s="11"/>
      <c r="M984" s="11"/>
      <c r="N984" s="11"/>
      <c r="O984" s="11"/>
    </row>
    <row r="985" spans="7:15" x14ac:dyDescent="0.2">
      <c r="G985" s="11"/>
      <c r="H985" s="11"/>
      <c r="I985" s="11"/>
      <c r="J985" s="11"/>
      <c r="K985" s="11"/>
      <c r="L985" s="11"/>
      <c r="M985" s="11"/>
      <c r="N985" s="11"/>
      <c r="O985" s="11"/>
    </row>
    <row r="986" spans="7:15" x14ac:dyDescent="0.2">
      <c r="G986" s="11"/>
      <c r="H986" s="11"/>
      <c r="I986" s="11"/>
      <c r="J986" s="11"/>
      <c r="K986" s="11"/>
      <c r="L986" s="11"/>
      <c r="M986" s="11"/>
      <c r="N986" s="11"/>
      <c r="O986" s="11"/>
    </row>
    <row r="987" spans="7:15" x14ac:dyDescent="0.2">
      <c r="G987" s="11"/>
      <c r="H987" s="11"/>
      <c r="I987" s="11"/>
      <c r="J987" s="11"/>
      <c r="K987" s="11"/>
      <c r="L987" s="11"/>
      <c r="M987" s="11"/>
      <c r="N987" s="11"/>
      <c r="O987" s="11"/>
    </row>
    <row r="988" spans="7:15" x14ac:dyDescent="0.2">
      <c r="G988" s="11"/>
      <c r="H988" s="11"/>
      <c r="I988" s="11"/>
      <c r="J988" s="11"/>
      <c r="K988" s="11"/>
      <c r="L988" s="11"/>
      <c r="M988" s="11"/>
      <c r="N988" s="11"/>
      <c r="O988" s="11"/>
    </row>
    <row r="989" spans="7:15" x14ac:dyDescent="0.2">
      <c r="G989" s="11"/>
      <c r="H989" s="11"/>
      <c r="I989" s="11"/>
      <c r="J989" s="11"/>
      <c r="K989" s="11"/>
      <c r="L989" s="11"/>
      <c r="M989" s="11"/>
      <c r="N989" s="11"/>
      <c r="O989" s="11"/>
    </row>
    <row r="990" spans="7:15" x14ac:dyDescent="0.2">
      <c r="G990" s="11"/>
      <c r="H990" s="11"/>
      <c r="I990" s="11"/>
      <c r="J990" s="11"/>
      <c r="K990" s="11"/>
      <c r="L990" s="11"/>
      <c r="M990" s="11"/>
      <c r="N990" s="11"/>
      <c r="O990" s="11"/>
    </row>
    <row r="991" spans="7:15" x14ac:dyDescent="0.2">
      <c r="G991" s="11"/>
      <c r="H991" s="11"/>
      <c r="I991" s="11"/>
      <c r="J991" s="11"/>
      <c r="K991" s="11"/>
      <c r="L991" s="11"/>
      <c r="M991" s="11"/>
      <c r="N991" s="11"/>
      <c r="O991" s="11"/>
    </row>
    <row r="992" spans="7:15" x14ac:dyDescent="0.2">
      <c r="G992" s="11"/>
      <c r="H992" s="11"/>
      <c r="I992" s="11"/>
      <c r="J992" s="11"/>
      <c r="K992" s="11"/>
      <c r="L992" s="11"/>
      <c r="M992" s="11"/>
      <c r="N992" s="11"/>
      <c r="O992" s="11"/>
    </row>
    <row r="993" spans="7:15" x14ac:dyDescent="0.2">
      <c r="G993" s="11"/>
      <c r="H993" s="11"/>
      <c r="I993" s="11"/>
      <c r="J993" s="11"/>
      <c r="K993" s="11"/>
      <c r="L993" s="11"/>
      <c r="M993" s="11"/>
      <c r="N993" s="11"/>
      <c r="O993" s="11"/>
    </row>
    <row r="994" spans="7:15" x14ac:dyDescent="0.2">
      <c r="G994" s="11"/>
      <c r="H994" s="11"/>
      <c r="I994" s="11"/>
      <c r="J994" s="11"/>
      <c r="K994" s="11"/>
      <c r="L994" s="11"/>
      <c r="M994" s="11"/>
      <c r="N994" s="11"/>
      <c r="O994" s="11"/>
    </row>
    <row r="995" spans="7:15" x14ac:dyDescent="0.2">
      <c r="G995" s="11"/>
      <c r="H995" s="11"/>
      <c r="I995" s="11"/>
      <c r="J995" s="11"/>
      <c r="K995" s="11"/>
      <c r="L995" s="11"/>
      <c r="M995" s="11"/>
      <c r="N995" s="11"/>
      <c r="O995" s="11"/>
    </row>
    <row r="996" spans="7:15" x14ac:dyDescent="0.2">
      <c r="G996" s="11"/>
      <c r="H996" s="11"/>
      <c r="I996" s="11"/>
      <c r="J996" s="11"/>
      <c r="K996" s="11"/>
      <c r="L996" s="11"/>
      <c r="M996" s="11"/>
      <c r="N996" s="11"/>
      <c r="O996" s="11"/>
    </row>
    <row r="997" spans="7:15" x14ac:dyDescent="0.2">
      <c r="G997" s="11"/>
      <c r="H997" s="11"/>
      <c r="I997" s="11"/>
      <c r="J997" s="11"/>
      <c r="K997" s="11"/>
      <c r="L997" s="11"/>
      <c r="M997" s="11"/>
      <c r="N997" s="11"/>
      <c r="O997" s="11"/>
    </row>
    <row r="998" spans="7:15" x14ac:dyDescent="0.2">
      <c r="G998" s="11"/>
      <c r="H998" s="11"/>
      <c r="I998" s="11"/>
      <c r="J998" s="11"/>
      <c r="K998" s="11"/>
      <c r="L998" s="11"/>
      <c r="M998" s="11"/>
      <c r="N998" s="11"/>
      <c r="O998" s="11"/>
    </row>
    <row r="999" spans="7:15" x14ac:dyDescent="0.2">
      <c r="G999" s="11"/>
      <c r="H999" s="11"/>
      <c r="I999" s="11"/>
      <c r="J999" s="11"/>
      <c r="K999" s="11"/>
      <c r="L999" s="11"/>
      <c r="M999" s="11"/>
      <c r="N999" s="11"/>
      <c r="O999" s="11"/>
    </row>
    <row r="1000" spans="7:15" x14ac:dyDescent="0.2">
      <c r="G1000" s="11"/>
      <c r="H1000" s="11"/>
      <c r="I1000" s="11"/>
      <c r="J1000" s="11"/>
      <c r="K1000" s="11"/>
      <c r="L1000" s="11"/>
      <c r="M1000" s="11"/>
      <c r="N1000" s="11"/>
      <c r="O1000" s="11"/>
    </row>
    <row r="1001" spans="7:15" x14ac:dyDescent="0.2">
      <c r="G1001" s="11"/>
      <c r="H1001" s="11"/>
      <c r="I1001" s="11"/>
      <c r="J1001" s="11"/>
      <c r="K1001" s="11"/>
      <c r="L1001" s="11"/>
      <c r="M1001" s="11"/>
      <c r="N1001" s="11"/>
      <c r="O1001" s="11"/>
    </row>
    <row r="1002" spans="7:15" x14ac:dyDescent="0.2">
      <c r="G1002" s="11"/>
      <c r="H1002" s="11"/>
      <c r="I1002" s="11"/>
      <c r="J1002" s="11"/>
      <c r="K1002" s="11"/>
      <c r="L1002" s="11"/>
      <c r="M1002" s="11"/>
      <c r="N1002" s="11"/>
      <c r="O1002" s="11"/>
    </row>
    <row r="1003" spans="7:15" x14ac:dyDescent="0.2">
      <c r="G1003" s="11"/>
      <c r="H1003" s="11"/>
      <c r="I1003" s="11"/>
      <c r="J1003" s="11"/>
      <c r="K1003" s="11"/>
      <c r="L1003" s="11"/>
      <c r="M1003" s="11"/>
      <c r="N1003" s="11"/>
      <c r="O1003" s="11"/>
    </row>
    <row r="1004" spans="7:15" x14ac:dyDescent="0.2">
      <c r="G1004" s="11"/>
      <c r="H1004" s="11"/>
      <c r="I1004" s="11"/>
      <c r="J1004" s="11"/>
      <c r="K1004" s="11"/>
      <c r="L1004" s="11"/>
      <c r="M1004" s="11"/>
      <c r="N1004" s="11"/>
      <c r="O1004" s="11"/>
    </row>
    <row r="1005" spans="7:15" x14ac:dyDescent="0.2">
      <c r="G1005" s="11"/>
      <c r="H1005" s="11"/>
      <c r="I1005" s="11"/>
      <c r="J1005" s="11"/>
      <c r="K1005" s="11"/>
      <c r="L1005" s="11"/>
      <c r="M1005" s="11"/>
      <c r="N1005" s="11"/>
      <c r="O1005" s="11"/>
    </row>
    <row r="1006" spans="7:15" x14ac:dyDescent="0.2">
      <c r="G1006" s="11"/>
      <c r="H1006" s="11"/>
      <c r="I1006" s="11"/>
      <c r="J1006" s="11"/>
      <c r="K1006" s="11"/>
      <c r="L1006" s="11"/>
      <c r="M1006" s="11"/>
      <c r="N1006" s="11"/>
      <c r="O1006" s="11"/>
    </row>
    <row r="1007" spans="7:15" x14ac:dyDescent="0.2">
      <c r="G1007" s="11"/>
      <c r="H1007" s="11"/>
      <c r="I1007" s="11"/>
      <c r="J1007" s="11"/>
      <c r="K1007" s="11"/>
      <c r="L1007" s="11"/>
      <c r="M1007" s="11"/>
      <c r="N1007" s="11"/>
      <c r="O1007" s="11"/>
    </row>
    <row r="1008" spans="7:15" x14ac:dyDescent="0.2">
      <c r="G1008" s="11"/>
      <c r="H1008" s="11"/>
      <c r="I1008" s="11"/>
      <c r="J1008" s="11"/>
      <c r="K1008" s="11"/>
      <c r="L1008" s="11"/>
      <c r="M1008" s="11"/>
      <c r="N1008" s="11"/>
      <c r="O1008" s="11"/>
    </row>
    <row r="1009" spans="7:15" x14ac:dyDescent="0.2">
      <c r="G1009" s="11"/>
      <c r="H1009" s="11"/>
      <c r="I1009" s="11"/>
      <c r="J1009" s="11"/>
      <c r="K1009" s="11"/>
      <c r="L1009" s="11"/>
      <c r="M1009" s="11"/>
      <c r="N1009" s="11"/>
      <c r="O1009" s="11"/>
    </row>
    <row r="1010" spans="7:15" x14ac:dyDescent="0.2">
      <c r="G1010" s="11"/>
      <c r="H1010" s="11"/>
      <c r="I1010" s="11"/>
      <c r="J1010" s="11"/>
      <c r="K1010" s="11"/>
      <c r="L1010" s="11"/>
      <c r="M1010" s="11"/>
      <c r="N1010" s="11"/>
      <c r="O1010" s="11"/>
    </row>
    <row r="1011" spans="7:15" x14ac:dyDescent="0.2">
      <c r="G1011" s="11"/>
      <c r="H1011" s="11"/>
      <c r="I1011" s="11"/>
      <c r="J1011" s="11"/>
      <c r="K1011" s="11"/>
      <c r="L1011" s="11"/>
      <c r="M1011" s="11"/>
      <c r="N1011" s="11"/>
      <c r="O1011" s="11"/>
    </row>
    <row r="1012" spans="7:15" x14ac:dyDescent="0.2">
      <c r="G1012" s="11"/>
      <c r="H1012" s="11"/>
      <c r="I1012" s="11"/>
      <c r="J1012" s="11"/>
      <c r="K1012" s="11"/>
      <c r="L1012" s="11"/>
      <c r="M1012" s="11"/>
      <c r="N1012" s="11"/>
      <c r="O1012" s="11"/>
    </row>
    <row r="1013" spans="7:15" x14ac:dyDescent="0.2">
      <c r="G1013" s="11"/>
      <c r="H1013" s="11"/>
      <c r="I1013" s="11"/>
      <c r="J1013" s="11"/>
      <c r="K1013" s="11"/>
      <c r="L1013" s="11"/>
      <c r="M1013" s="11"/>
      <c r="N1013" s="11"/>
      <c r="O1013" s="11"/>
    </row>
    <row r="1014" spans="7:15" x14ac:dyDescent="0.2">
      <c r="G1014" s="11"/>
      <c r="H1014" s="11"/>
      <c r="I1014" s="11"/>
      <c r="J1014" s="11"/>
      <c r="K1014" s="11"/>
      <c r="L1014" s="11"/>
      <c r="M1014" s="11"/>
      <c r="N1014" s="11"/>
      <c r="O1014" s="11"/>
    </row>
    <row r="1015" spans="7:15" x14ac:dyDescent="0.2">
      <c r="G1015" s="11"/>
      <c r="H1015" s="11"/>
      <c r="I1015" s="11"/>
      <c r="J1015" s="11"/>
      <c r="K1015" s="11"/>
      <c r="L1015" s="11"/>
      <c r="M1015" s="11"/>
      <c r="N1015" s="11"/>
      <c r="O1015" s="11"/>
    </row>
    <row r="1016" spans="7:15" x14ac:dyDescent="0.2">
      <c r="G1016" s="11"/>
      <c r="H1016" s="11"/>
      <c r="I1016" s="11"/>
      <c r="J1016" s="11"/>
      <c r="K1016" s="11"/>
      <c r="L1016" s="11"/>
      <c r="M1016" s="11"/>
      <c r="N1016" s="11"/>
      <c r="O1016" s="11"/>
    </row>
    <row r="1017" spans="7:15" x14ac:dyDescent="0.2">
      <c r="G1017" s="11"/>
      <c r="H1017" s="11"/>
      <c r="I1017" s="11"/>
      <c r="J1017" s="11"/>
      <c r="K1017" s="11"/>
      <c r="L1017" s="11"/>
      <c r="M1017" s="11"/>
      <c r="N1017" s="11"/>
      <c r="O1017" s="11"/>
    </row>
    <row r="1018" spans="7:15" x14ac:dyDescent="0.2">
      <c r="G1018" s="11"/>
      <c r="H1018" s="11"/>
      <c r="I1018" s="11"/>
      <c r="J1018" s="11"/>
      <c r="K1018" s="11"/>
      <c r="L1018" s="11"/>
      <c r="M1018" s="11"/>
      <c r="N1018" s="11"/>
      <c r="O1018" s="11"/>
    </row>
    <row r="1019" spans="7:15" x14ac:dyDescent="0.2">
      <c r="G1019" s="11"/>
      <c r="H1019" s="11"/>
      <c r="I1019" s="11"/>
      <c r="J1019" s="11"/>
      <c r="K1019" s="11"/>
      <c r="L1019" s="11"/>
      <c r="M1019" s="11"/>
      <c r="N1019" s="11"/>
      <c r="O1019" s="11"/>
    </row>
    <row r="1020" spans="7:15" x14ac:dyDescent="0.2">
      <c r="G1020" s="11"/>
      <c r="H1020" s="11"/>
      <c r="I1020" s="11"/>
      <c r="J1020" s="11"/>
      <c r="K1020" s="11"/>
      <c r="L1020" s="11"/>
      <c r="M1020" s="11"/>
      <c r="N1020" s="11"/>
      <c r="O1020" s="11"/>
    </row>
    <row r="1021" spans="7:15" x14ac:dyDescent="0.2">
      <c r="G1021" s="11"/>
      <c r="H1021" s="11"/>
      <c r="I1021" s="11"/>
      <c r="J1021" s="11"/>
      <c r="K1021" s="11"/>
      <c r="L1021" s="11"/>
      <c r="M1021" s="11"/>
      <c r="N1021" s="11"/>
      <c r="O1021" s="11"/>
    </row>
    <row r="1022" spans="7:15" x14ac:dyDescent="0.2">
      <c r="G1022" s="11"/>
      <c r="H1022" s="11"/>
      <c r="I1022" s="11"/>
      <c r="J1022" s="11"/>
      <c r="K1022" s="11"/>
      <c r="L1022" s="11"/>
      <c r="M1022" s="11"/>
      <c r="N1022" s="11"/>
      <c r="O1022" s="11"/>
    </row>
    <row r="1023" spans="7:15" x14ac:dyDescent="0.2">
      <c r="G1023" s="11"/>
      <c r="H1023" s="11"/>
      <c r="I1023" s="11"/>
      <c r="J1023" s="11"/>
      <c r="K1023" s="11"/>
      <c r="L1023" s="11"/>
      <c r="M1023" s="11"/>
      <c r="N1023" s="11"/>
      <c r="O1023" s="11"/>
    </row>
    <row r="1024" spans="7:15" x14ac:dyDescent="0.2">
      <c r="G1024" s="11"/>
      <c r="H1024" s="11"/>
      <c r="I1024" s="11"/>
      <c r="J1024" s="11"/>
      <c r="K1024" s="11"/>
      <c r="L1024" s="11"/>
      <c r="M1024" s="11"/>
      <c r="N1024" s="11"/>
      <c r="O1024" s="11"/>
    </row>
    <row r="1025" spans="7:15" x14ac:dyDescent="0.2">
      <c r="G1025" s="11"/>
      <c r="H1025" s="11"/>
      <c r="I1025" s="11"/>
      <c r="J1025" s="11"/>
      <c r="K1025" s="11"/>
      <c r="L1025" s="11"/>
      <c r="M1025" s="11"/>
      <c r="N1025" s="11"/>
      <c r="O1025" s="11"/>
    </row>
    <row r="1026" spans="7:15" x14ac:dyDescent="0.2">
      <c r="G1026" s="11"/>
      <c r="H1026" s="11"/>
      <c r="I1026" s="11"/>
      <c r="J1026" s="11"/>
      <c r="K1026" s="11"/>
      <c r="L1026" s="11"/>
      <c r="M1026" s="11"/>
      <c r="N1026" s="11"/>
      <c r="O1026" s="11"/>
    </row>
    <row r="1027" spans="7:15" x14ac:dyDescent="0.2">
      <c r="G1027" s="11"/>
      <c r="H1027" s="11"/>
      <c r="I1027" s="11"/>
      <c r="J1027" s="11"/>
      <c r="K1027" s="11"/>
      <c r="L1027" s="11"/>
      <c r="M1027" s="11"/>
      <c r="N1027" s="11"/>
      <c r="O1027" s="11"/>
    </row>
    <row r="1028" spans="7:15" x14ac:dyDescent="0.2">
      <c r="G1028" s="11"/>
      <c r="H1028" s="11"/>
      <c r="I1028" s="11"/>
      <c r="J1028" s="11"/>
      <c r="K1028" s="11"/>
      <c r="L1028" s="11"/>
      <c r="M1028" s="11"/>
      <c r="N1028" s="11"/>
      <c r="O1028" s="11"/>
    </row>
    <row r="1029" spans="7:15" x14ac:dyDescent="0.2">
      <c r="G1029" s="11"/>
      <c r="H1029" s="11"/>
      <c r="I1029" s="11"/>
      <c r="J1029" s="11"/>
      <c r="K1029" s="11"/>
      <c r="L1029" s="11"/>
      <c r="M1029" s="11"/>
      <c r="N1029" s="11"/>
      <c r="O1029" s="11"/>
    </row>
    <row r="1030" spans="7:15" x14ac:dyDescent="0.2">
      <c r="G1030" s="11"/>
      <c r="H1030" s="11"/>
      <c r="I1030" s="11"/>
      <c r="J1030" s="11"/>
      <c r="K1030" s="11"/>
      <c r="L1030" s="11"/>
      <c r="M1030" s="11"/>
      <c r="N1030" s="11"/>
      <c r="O1030" s="11"/>
    </row>
    <row r="1031" spans="7:15" x14ac:dyDescent="0.2">
      <c r="G1031" s="11"/>
      <c r="H1031" s="11"/>
      <c r="I1031" s="11"/>
      <c r="J1031" s="11"/>
      <c r="K1031" s="11"/>
      <c r="L1031" s="11"/>
      <c r="M1031" s="11"/>
      <c r="N1031" s="11"/>
      <c r="O1031" s="11"/>
    </row>
    <row r="1032" spans="7:15" x14ac:dyDescent="0.2">
      <c r="G1032" s="11"/>
      <c r="H1032" s="11"/>
      <c r="I1032" s="11"/>
      <c r="J1032" s="11"/>
      <c r="K1032" s="11"/>
      <c r="L1032" s="11"/>
      <c r="M1032" s="11"/>
      <c r="N1032" s="11"/>
      <c r="O1032" s="11"/>
    </row>
    <row r="1033" spans="7:15" x14ac:dyDescent="0.2">
      <c r="G1033" s="11"/>
      <c r="H1033" s="11"/>
      <c r="I1033" s="11"/>
      <c r="J1033" s="11"/>
      <c r="K1033" s="11"/>
      <c r="L1033" s="11"/>
      <c r="M1033" s="11"/>
      <c r="N1033" s="11"/>
      <c r="O1033" s="11"/>
    </row>
    <row r="1034" spans="7:15" x14ac:dyDescent="0.2">
      <c r="G1034" s="11"/>
      <c r="H1034" s="11"/>
      <c r="I1034" s="11"/>
      <c r="J1034" s="11"/>
      <c r="K1034" s="11"/>
      <c r="L1034" s="11"/>
      <c r="M1034" s="11"/>
      <c r="N1034" s="11"/>
      <c r="O1034" s="11"/>
    </row>
    <row r="1035" spans="7:15" x14ac:dyDescent="0.2">
      <c r="G1035" s="11"/>
      <c r="H1035" s="11"/>
      <c r="I1035" s="11"/>
      <c r="J1035" s="11"/>
      <c r="K1035" s="11"/>
      <c r="L1035" s="11"/>
      <c r="M1035" s="11"/>
      <c r="N1035" s="11"/>
      <c r="O1035" s="11"/>
    </row>
    <row r="1036" spans="7:15" x14ac:dyDescent="0.2">
      <c r="G1036" s="11"/>
      <c r="H1036" s="11"/>
      <c r="I1036" s="11"/>
      <c r="J1036" s="11"/>
      <c r="K1036" s="11"/>
      <c r="L1036" s="11"/>
      <c r="M1036" s="11"/>
      <c r="N1036" s="11"/>
      <c r="O1036" s="11"/>
    </row>
    <row r="1037" spans="7:15" x14ac:dyDescent="0.2">
      <c r="G1037" s="11"/>
      <c r="H1037" s="11"/>
      <c r="I1037" s="11"/>
      <c r="J1037" s="11"/>
      <c r="K1037" s="11"/>
      <c r="L1037" s="11"/>
      <c r="M1037" s="11"/>
      <c r="N1037" s="11"/>
      <c r="O1037" s="11"/>
    </row>
    <row r="1038" spans="7:15" x14ac:dyDescent="0.2">
      <c r="G1038" s="11"/>
      <c r="H1038" s="11"/>
      <c r="I1038" s="11"/>
      <c r="J1038" s="11"/>
      <c r="K1038" s="11"/>
      <c r="L1038" s="11"/>
      <c r="M1038" s="11"/>
      <c r="N1038" s="11"/>
      <c r="O1038" s="11"/>
    </row>
    <row r="1039" spans="7:15" x14ac:dyDescent="0.2">
      <c r="G1039" s="11"/>
      <c r="H1039" s="11"/>
      <c r="I1039" s="11"/>
      <c r="J1039" s="11"/>
      <c r="K1039" s="11"/>
      <c r="L1039" s="11"/>
      <c r="M1039" s="11"/>
      <c r="N1039" s="11"/>
      <c r="O1039" s="11"/>
    </row>
    <row r="1040" spans="7:15" x14ac:dyDescent="0.2">
      <c r="G1040" s="11"/>
      <c r="H1040" s="11"/>
      <c r="I1040" s="11"/>
      <c r="J1040" s="11"/>
      <c r="K1040" s="11"/>
      <c r="L1040" s="11"/>
      <c r="M1040" s="11"/>
      <c r="N1040" s="11"/>
      <c r="O1040" s="11"/>
    </row>
    <row r="1041" spans="7:15" x14ac:dyDescent="0.2">
      <c r="G1041" s="11"/>
      <c r="H1041" s="11"/>
      <c r="I1041" s="11"/>
      <c r="J1041" s="11"/>
      <c r="K1041" s="11"/>
      <c r="L1041" s="11"/>
      <c r="M1041" s="11"/>
      <c r="N1041" s="11"/>
      <c r="O1041" s="11"/>
    </row>
    <row r="1042" spans="7:15" x14ac:dyDescent="0.2">
      <c r="G1042" s="11"/>
      <c r="H1042" s="11"/>
      <c r="I1042" s="11"/>
      <c r="J1042" s="11"/>
      <c r="K1042" s="11"/>
      <c r="L1042" s="11"/>
      <c r="M1042" s="11"/>
      <c r="N1042" s="11"/>
      <c r="O1042" s="11"/>
    </row>
    <row r="1043" spans="7:15" x14ac:dyDescent="0.2">
      <c r="G1043" s="11"/>
      <c r="H1043" s="11"/>
      <c r="I1043" s="11"/>
      <c r="J1043" s="11"/>
      <c r="K1043" s="11"/>
      <c r="L1043" s="11"/>
      <c r="M1043" s="11"/>
      <c r="N1043" s="11"/>
      <c r="O1043" s="11"/>
    </row>
    <row r="1044" spans="7:15" x14ac:dyDescent="0.2">
      <c r="G1044" s="11"/>
      <c r="H1044" s="11"/>
      <c r="I1044" s="11"/>
      <c r="J1044" s="11"/>
      <c r="K1044" s="11"/>
      <c r="L1044" s="11"/>
      <c r="M1044" s="11"/>
      <c r="N1044" s="11"/>
      <c r="O1044" s="11"/>
    </row>
    <row r="1045" spans="7:15" x14ac:dyDescent="0.2">
      <c r="G1045" s="11"/>
      <c r="H1045" s="11"/>
      <c r="I1045" s="11"/>
      <c r="J1045" s="11"/>
      <c r="K1045" s="11"/>
      <c r="L1045" s="11"/>
      <c r="M1045" s="11"/>
      <c r="N1045" s="11"/>
      <c r="O1045" s="11"/>
    </row>
    <row r="1046" spans="7:15" x14ac:dyDescent="0.2">
      <c r="G1046" s="11"/>
      <c r="H1046" s="11"/>
      <c r="I1046" s="11"/>
      <c r="J1046" s="11"/>
      <c r="K1046" s="11"/>
      <c r="L1046" s="11"/>
      <c r="M1046" s="11"/>
      <c r="N1046" s="11"/>
      <c r="O1046" s="11"/>
    </row>
    <row r="1047" spans="7:15" x14ac:dyDescent="0.2">
      <c r="G1047" s="11"/>
      <c r="H1047" s="11"/>
      <c r="I1047" s="11"/>
      <c r="J1047" s="11"/>
      <c r="K1047" s="11"/>
      <c r="L1047" s="11"/>
      <c r="M1047" s="11"/>
      <c r="N1047" s="11"/>
      <c r="O1047" s="11"/>
    </row>
    <row r="1048" spans="7:15" x14ac:dyDescent="0.2">
      <c r="G1048" s="11"/>
      <c r="H1048" s="11"/>
      <c r="I1048" s="11"/>
      <c r="J1048" s="11"/>
      <c r="K1048" s="11"/>
      <c r="L1048" s="11"/>
      <c r="M1048" s="11"/>
      <c r="N1048" s="11"/>
      <c r="O1048" s="11"/>
    </row>
    <row r="1049" spans="7:15" x14ac:dyDescent="0.2">
      <c r="G1049" s="11"/>
      <c r="H1049" s="11"/>
      <c r="I1049" s="11"/>
      <c r="J1049" s="11"/>
      <c r="K1049" s="11"/>
      <c r="L1049" s="11"/>
      <c r="M1049" s="11"/>
      <c r="N1049" s="11"/>
      <c r="O1049" s="11"/>
    </row>
    <row r="1050" spans="7:15" x14ac:dyDescent="0.2">
      <c r="G1050" s="11"/>
      <c r="H1050" s="11"/>
      <c r="I1050" s="11"/>
      <c r="J1050" s="11"/>
      <c r="K1050" s="11"/>
      <c r="L1050" s="11"/>
      <c r="M1050" s="11"/>
      <c r="N1050" s="11"/>
      <c r="O1050" s="11"/>
    </row>
    <row r="1051" spans="7:15" x14ac:dyDescent="0.2">
      <c r="G1051" s="11"/>
      <c r="H1051" s="11"/>
      <c r="I1051" s="11"/>
      <c r="J1051" s="11"/>
      <c r="K1051" s="11"/>
      <c r="L1051" s="11"/>
      <c r="M1051" s="11"/>
      <c r="N1051" s="11"/>
      <c r="O1051" s="11"/>
    </row>
    <row r="1052" spans="7:15" x14ac:dyDescent="0.2">
      <c r="G1052" s="11"/>
      <c r="H1052" s="11"/>
      <c r="I1052" s="11"/>
      <c r="J1052" s="11"/>
      <c r="K1052" s="11"/>
      <c r="L1052" s="11"/>
      <c r="M1052" s="11"/>
      <c r="N1052" s="11"/>
      <c r="O1052" s="11"/>
    </row>
    <row r="1053" spans="7:15" x14ac:dyDescent="0.2">
      <c r="G1053" s="11"/>
      <c r="H1053" s="11"/>
      <c r="I1053" s="11"/>
      <c r="J1053" s="11"/>
      <c r="K1053" s="11"/>
      <c r="L1053" s="11"/>
      <c r="M1053" s="11"/>
      <c r="N1053" s="11"/>
      <c r="O1053" s="11"/>
    </row>
    <row r="1054" spans="7:15" x14ac:dyDescent="0.2">
      <c r="G1054" s="11"/>
      <c r="H1054" s="11"/>
      <c r="I1054" s="11"/>
      <c r="J1054" s="11"/>
      <c r="K1054" s="11"/>
      <c r="L1054" s="11"/>
      <c r="M1054" s="11"/>
      <c r="N1054" s="11"/>
      <c r="O1054" s="11"/>
    </row>
    <row r="1055" spans="7:15" x14ac:dyDescent="0.2">
      <c r="G1055" s="11"/>
      <c r="H1055" s="11"/>
      <c r="I1055" s="11"/>
      <c r="J1055" s="11"/>
      <c r="K1055" s="11"/>
      <c r="L1055" s="11"/>
      <c r="M1055" s="11"/>
      <c r="N1055" s="11"/>
      <c r="O1055" s="11"/>
    </row>
    <row r="1056" spans="7:15" x14ac:dyDescent="0.2">
      <c r="G1056" s="11"/>
      <c r="H1056" s="11"/>
      <c r="I1056" s="11"/>
      <c r="J1056" s="11"/>
      <c r="K1056" s="11"/>
      <c r="L1056" s="11"/>
      <c r="M1056" s="11"/>
      <c r="N1056" s="11"/>
      <c r="O1056" s="11"/>
    </row>
    <row r="1057" spans="7:15" x14ac:dyDescent="0.2">
      <c r="G1057" s="11"/>
      <c r="H1057" s="11"/>
      <c r="I1057" s="11"/>
      <c r="J1057" s="11"/>
      <c r="K1057" s="11"/>
      <c r="L1057" s="11"/>
      <c r="M1057" s="11"/>
      <c r="N1057" s="11"/>
      <c r="O1057" s="11"/>
    </row>
    <row r="1058" spans="7:15" x14ac:dyDescent="0.2">
      <c r="G1058" s="11"/>
      <c r="H1058" s="11"/>
      <c r="I1058" s="11"/>
      <c r="J1058" s="11"/>
      <c r="K1058" s="11"/>
      <c r="L1058" s="11"/>
      <c r="M1058" s="11"/>
      <c r="N1058" s="11"/>
      <c r="O1058" s="11"/>
    </row>
    <row r="1059" spans="7:15" x14ac:dyDescent="0.2">
      <c r="G1059" s="11"/>
      <c r="H1059" s="11"/>
      <c r="I1059" s="11"/>
      <c r="J1059" s="11"/>
      <c r="K1059" s="11"/>
      <c r="L1059" s="11"/>
      <c r="M1059" s="11"/>
      <c r="N1059" s="11"/>
      <c r="O1059" s="11"/>
    </row>
    <row r="1060" spans="7:15" x14ac:dyDescent="0.2">
      <c r="G1060" s="11"/>
      <c r="H1060" s="11"/>
      <c r="I1060" s="11"/>
      <c r="J1060" s="11"/>
      <c r="K1060" s="11"/>
      <c r="L1060" s="11"/>
      <c r="M1060" s="11"/>
      <c r="N1060" s="11"/>
      <c r="O1060" s="11"/>
    </row>
    <row r="1061" spans="7:15" x14ac:dyDescent="0.2">
      <c r="G1061" s="11"/>
      <c r="H1061" s="11"/>
      <c r="I1061" s="11"/>
      <c r="J1061" s="11"/>
      <c r="K1061" s="11"/>
      <c r="L1061" s="11"/>
      <c r="M1061" s="11"/>
      <c r="N1061" s="11"/>
      <c r="O1061" s="11"/>
    </row>
    <row r="1062" spans="7:15" x14ac:dyDescent="0.2">
      <c r="G1062" s="11"/>
      <c r="H1062" s="11"/>
      <c r="I1062" s="11"/>
      <c r="J1062" s="11"/>
      <c r="K1062" s="11"/>
      <c r="L1062" s="11"/>
      <c r="M1062" s="11"/>
      <c r="N1062" s="11"/>
      <c r="O1062" s="11"/>
    </row>
    <row r="1063" spans="7:15" x14ac:dyDescent="0.2">
      <c r="G1063" s="11"/>
      <c r="H1063" s="11"/>
      <c r="I1063" s="11"/>
      <c r="J1063" s="11"/>
      <c r="K1063" s="11"/>
      <c r="L1063" s="11"/>
      <c r="M1063" s="11"/>
      <c r="N1063" s="11"/>
      <c r="O1063" s="11"/>
    </row>
    <row r="1064" spans="7:15" x14ac:dyDescent="0.2">
      <c r="G1064" s="11"/>
      <c r="H1064" s="11"/>
      <c r="I1064" s="11"/>
      <c r="J1064" s="11"/>
      <c r="K1064" s="11"/>
      <c r="L1064" s="11"/>
      <c r="M1064" s="11"/>
      <c r="N1064" s="11"/>
      <c r="O1064" s="11"/>
    </row>
    <row r="1065" spans="7:15" x14ac:dyDescent="0.2">
      <c r="G1065" s="11"/>
      <c r="H1065" s="11"/>
      <c r="I1065" s="11"/>
      <c r="J1065" s="11"/>
      <c r="K1065" s="11"/>
      <c r="L1065" s="11"/>
      <c r="M1065" s="11"/>
      <c r="N1065" s="11"/>
      <c r="O1065" s="11"/>
    </row>
    <row r="1066" spans="7:15" x14ac:dyDescent="0.2">
      <c r="G1066" s="11"/>
      <c r="H1066" s="11"/>
      <c r="I1066" s="11"/>
      <c r="J1066" s="11"/>
      <c r="K1066" s="11"/>
      <c r="L1066" s="11"/>
      <c r="M1066" s="11"/>
      <c r="N1066" s="11"/>
      <c r="O1066" s="11"/>
    </row>
    <row r="1067" spans="7:15" x14ac:dyDescent="0.2">
      <c r="G1067" s="11"/>
      <c r="H1067" s="11"/>
      <c r="I1067" s="11"/>
      <c r="J1067" s="11"/>
      <c r="K1067" s="11"/>
      <c r="L1067" s="11"/>
      <c r="M1067" s="11"/>
      <c r="N1067" s="11"/>
      <c r="O1067" s="11"/>
    </row>
    <row r="1068" spans="7:15" x14ac:dyDescent="0.2">
      <c r="G1068" s="11"/>
      <c r="H1068" s="11"/>
      <c r="I1068" s="11"/>
      <c r="J1068" s="11"/>
      <c r="K1068" s="11"/>
      <c r="L1068" s="11"/>
      <c r="M1068" s="11"/>
      <c r="N1068" s="11"/>
      <c r="O1068" s="11"/>
    </row>
    <row r="1069" spans="7:15" x14ac:dyDescent="0.2">
      <c r="G1069" s="11"/>
      <c r="H1069" s="11"/>
      <c r="I1069" s="11"/>
      <c r="J1069" s="11"/>
      <c r="K1069" s="11"/>
      <c r="L1069" s="11"/>
      <c r="M1069" s="11"/>
      <c r="N1069" s="11"/>
      <c r="O1069" s="11"/>
    </row>
    <row r="1070" spans="7:15" x14ac:dyDescent="0.2">
      <c r="G1070" s="11"/>
      <c r="H1070" s="11"/>
      <c r="I1070" s="11"/>
      <c r="J1070" s="11"/>
      <c r="K1070" s="11"/>
      <c r="L1070" s="11"/>
      <c r="M1070" s="11"/>
      <c r="N1070" s="11"/>
      <c r="O1070" s="11"/>
    </row>
    <row r="1071" spans="7:15" x14ac:dyDescent="0.2">
      <c r="G1071" s="11"/>
      <c r="H1071" s="11"/>
      <c r="I1071" s="11"/>
      <c r="J1071" s="11"/>
      <c r="K1071" s="11"/>
      <c r="L1071" s="11"/>
      <c r="M1071" s="11"/>
      <c r="N1071" s="11"/>
      <c r="O1071" s="11"/>
    </row>
    <row r="1072" spans="7:15" x14ac:dyDescent="0.2">
      <c r="G1072" s="11"/>
      <c r="H1072" s="11"/>
      <c r="I1072" s="11"/>
      <c r="J1072" s="11"/>
      <c r="K1072" s="11"/>
      <c r="L1072" s="11"/>
      <c r="M1072" s="11"/>
      <c r="N1072" s="11"/>
      <c r="O1072" s="11"/>
    </row>
    <row r="1073" spans="7:15" x14ac:dyDescent="0.2">
      <c r="G1073" s="11"/>
      <c r="H1073" s="11"/>
      <c r="I1073" s="11"/>
      <c r="J1073" s="11"/>
      <c r="K1073" s="11"/>
      <c r="L1073" s="11"/>
      <c r="M1073" s="11"/>
      <c r="N1073" s="11"/>
      <c r="O1073" s="11"/>
    </row>
    <row r="1074" spans="7:15" x14ac:dyDescent="0.2">
      <c r="G1074" s="11"/>
      <c r="H1074" s="11"/>
      <c r="I1074" s="11"/>
      <c r="J1074" s="11"/>
      <c r="K1074" s="11"/>
      <c r="L1074" s="11"/>
      <c r="M1074" s="11"/>
      <c r="N1074" s="11"/>
      <c r="O1074" s="11"/>
    </row>
    <row r="1075" spans="7:15" x14ac:dyDescent="0.2">
      <c r="G1075" s="11"/>
      <c r="H1075" s="11"/>
      <c r="I1075" s="11"/>
      <c r="J1075" s="11"/>
      <c r="K1075" s="11"/>
      <c r="L1075" s="11"/>
      <c r="M1075" s="11"/>
      <c r="N1075" s="11"/>
      <c r="O1075" s="11"/>
    </row>
    <row r="1076" spans="7:15" x14ac:dyDescent="0.2">
      <c r="G1076" s="11"/>
      <c r="H1076" s="11"/>
      <c r="I1076" s="11"/>
      <c r="J1076" s="11"/>
      <c r="K1076" s="11"/>
      <c r="L1076" s="11"/>
      <c r="M1076" s="11"/>
      <c r="N1076" s="11"/>
      <c r="O1076" s="11"/>
    </row>
    <row r="1077" spans="7:15" x14ac:dyDescent="0.2">
      <c r="G1077" s="11"/>
      <c r="H1077" s="11"/>
      <c r="I1077" s="11"/>
      <c r="J1077" s="11"/>
      <c r="K1077" s="11"/>
      <c r="L1077" s="11"/>
      <c r="M1077" s="11"/>
      <c r="N1077" s="11"/>
      <c r="O1077" s="11"/>
    </row>
    <row r="1078" spans="7:15" x14ac:dyDescent="0.2">
      <c r="G1078" s="11"/>
      <c r="H1078" s="11"/>
      <c r="I1078" s="11"/>
      <c r="J1078" s="11"/>
      <c r="K1078" s="11"/>
      <c r="L1078" s="11"/>
      <c r="M1078" s="11"/>
      <c r="N1078" s="11"/>
      <c r="O1078" s="11"/>
    </row>
    <row r="1079" spans="7:15" x14ac:dyDescent="0.2">
      <c r="G1079" s="11"/>
      <c r="H1079" s="11"/>
      <c r="I1079" s="11"/>
      <c r="J1079" s="11"/>
      <c r="K1079" s="11"/>
      <c r="L1079" s="11"/>
      <c r="M1079" s="11"/>
      <c r="N1079" s="11"/>
      <c r="O1079" s="11"/>
    </row>
    <row r="1080" spans="7:15" x14ac:dyDescent="0.2">
      <c r="G1080" s="11"/>
      <c r="H1080" s="11"/>
      <c r="I1080" s="11"/>
      <c r="J1080" s="11"/>
      <c r="K1080" s="11"/>
      <c r="L1080" s="11"/>
      <c r="M1080" s="11"/>
      <c r="N1080" s="11"/>
      <c r="O1080" s="11"/>
    </row>
    <row r="1081" spans="7:15" x14ac:dyDescent="0.2">
      <c r="G1081" s="11"/>
      <c r="H1081" s="11"/>
      <c r="I1081" s="11"/>
      <c r="J1081" s="11"/>
      <c r="K1081" s="11"/>
      <c r="L1081" s="11"/>
      <c r="M1081" s="11"/>
      <c r="N1081" s="11"/>
      <c r="O1081" s="11"/>
    </row>
    <row r="1082" spans="7:15" x14ac:dyDescent="0.2">
      <c r="G1082" s="11"/>
      <c r="H1082" s="11"/>
      <c r="I1082" s="11"/>
      <c r="J1082" s="11"/>
      <c r="K1082" s="11"/>
      <c r="L1082" s="11"/>
      <c r="M1082" s="11"/>
      <c r="N1082" s="11"/>
      <c r="O1082" s="11"/>
    </row>
    <row r="1083" spans="7:15" x14ac:dyDescent="0.2">
      <c r="G1083" s="11"/>
      <c r="H1083" s="11"/>
      <c r="I1083" s="11"/>
      <c r="J1083" s="11"/>
      <c r="K1083" s="11"/>
      <c r="L1083" s="11"/>
      <c r="M1083" s="11"/>
      <c r="N1083" s="11"/>
      <c r="O1083" s="11"/>
    </row>
    <row r="1084" spans="7:15" x14ac:dyDescent="0.2">
      <c r="G1084" s="11"/>
      <c r="H1084" s="11"/>
      <c r="I1084" s="11"/>
      <c r="J1084" s="11"/>
      <c r="K1084" s="11"/>
      <c r="L1084" s="11"/>
      <c r="M1084" s="11"/>
      <c r="N1084" s="11"/>
      <c r="O1084" s="11"/>
    </row>
    <row r="1085" spans="7:15" x14ac:dyDescent="0.2">
      <c r="G1085" s="11"/>
      <c r="H1085" s="11"/>
      <c r="I1085" s="11"/>
      <c r="J1085" s="11"/>
      <c r="K1085" s="11"/>
      <c r="L1085" s="11"/>
      <c r="M1085" s="11"/>
      <c r="N1085" s="11"/>
      <c r="O1085" s="11"/>
    </row>
    <row r="1086" spans="7:15" x14ac:dyDescent="0.2">
      <c r="G1086" s="11"/>
      <c r="H1086" s="11"/>
      <c r="I1086" s="11"/>
      <c r="J1086" s="11"/>
      <c r="K1086" s="11"/>
      <c r="L1086" s="11"/>
      <c r="M1086" s="11"/>
      <c r="N1086" s="11"/>
      <c r="O1086" s="11"/>
    </row>
    <row r="1087" spans="7:15" x14ac:dyDescent="0.2">
      <c r="G1087" s="11"/>
      <c r="H1087" s="11"/>
      <c r="I1087" s="11"/>
      <c r="J1087" s="11"/>
      <c r="K1087" s="11"/>
      <c r="L1087" s="11"/>
      <c r="M1087" s="11"/>
      <c r="N1087" s="11"/>
      <c r="O1087" s="11"/>
    </row>
    <row r="1088" spans="7:15" x14ac:dyDescent="0.2">
      <c r="G1088" s="11"/>
      <c r="H1088" s="11"/>
      <c r="I1088" s="11"/>
      <c r="J1088" s="11"/>
      <c r="K1088" s="11"/>
      <c r="L1088" s="11"/>
      <c r="M1088" s="11"/>
      <c r="N1088" s="11"/>
      <c r="O1088" s="11"/>
    </row>
    <row r="1089" spans="7:15" x14ac:dyDescent="0.2">
      <c r="G1089" s="11"/>
      <c r="H1089" s="11"/>
      <c r="I1089" s="11"/>
      <c r="J1089" s="11"/>
      <c r="K1089" s="11"/>
      <c r="L1089" s="11"/>
      <c r="M1089" s="11"/>
      <c r="N1089" s="11"/>
      <c r="O1089" s="11"/>
    </row>
    <row r="1090" spans="7:15" x14ac:dyDescent="0.2">
      <c r="G1090" s="11"/>
      <c r="H1090" s="11"/>
      <c r="I1090" s="11"/>
      <c r="J1090" s="11"/>
      <c r="K1090" s="11"/>
      <c r="L1090" s="11"/>
      <c r="M1090" s="11"/>
      <c r="N1090" s="11"/>
      <c r="O1090" s="11"/>
    </row>
    <row r="1091" spans="7:15" x14ac:dyDescent="0.2">
      <c r="G1091" s="11"/>
      <c r="H1091" s="11"/>
      <c r="I1091" s="11"/>
      <c r="J1091" s="11"/>
      <c r="K1091" s="11"/>
      <c r="L1091" s="11"/>
      <c r="M1091" s="11"/>
      <c r="N1091" s="11"/>
      <c r="O1091" s="11"/>
    </row>
    <row r="1092" spans="7:15" x14ac:dyDescent="0.2">
      <c r="G1092" s="11"/>
      <c r="H1092" s="11"/>
      <c r="I1092" s="11"/>
      <c r="J1092" s="11"/>
      <c r="K1092" s="11"/>
      <c r="L1092" s="11"/>
      <c r="M1092" s="11"/>
      <c r="N1092" s="11"/>
      <c r="O1092" s="11"/>
    </row>
    <row r="1093" spans="7:15" x14ac:dyDescent="0.2">
      <c r="G1093" s="11"/>
      <c r="H1093" s="11"/>
      <c r="I1093" s="11"/>
      <c r="J1093" s="11"/>
      <c r="K1093" s="11"/>
      <c r="L1093" s="11"/>
      <c r="M1093" s="11"/>
      <c r="N1093" s="11"/>
      <c r="O1093" s="11"/>
    </row>
    <row r="1094" spans="7:15" x14ac:dyDescent="0.2">
      <c r="G1094" s="11"/>
      <c r="H1094" s="11"/>
      <c r="I1094" s="11"/>
      <c r="J1094" s="11"/>
      <c r="K1094" s="11"/>
      <c r="L1094" s="11"/>
      <c r="M1094" s="11"/>
      <c r="N1094" s="11"/>
      <c r="O1094" s="11"/>
    </row>
    <row r="1095" spans="7:15" x14ac:dyDescent="0.2">
      <c r="G1095" s="11"/>
      <c r="H1095" s="11"/>
      <c r="I1095" s="11"/>
      <c r="J1095" s="11"/>
      <c r="K1095" s="11"/>
      <c r="L1095" s="11"/>
      <c r="M1095" s="11"/>
      <c r="N1095" s="11"/>
      <c r="O1095" s="11"/>
    </row>
    <row r="1096" spans="7:15" x14ac:dyDescent="0.2">
      <c r="G1096" s="11"/>
      <c r="H1096" s="11"/>
      <c r="I1096" s="11"/>
      <c r="J1096" s="11"/>
      <c r="K1096" s="11"/>
      <c r="L1096" s="11"/>
      <c r="M1096" s="11"/>
      <c r="N1096" s="11"/>
      <c r="O1096" s="11"/>
    </row>
    <row r="1097" spans="7:15" x14ac:dyDescent="0.2">
      <c r="G1097" s="11"/>
      <c r="H1097" s="11"/>
      <c r="I1097" s="11"/>
      <c r="J1097" s="11"/>
      <c r="K1097" s="11"/>
      <c r="L1097" s="11"/>
      <c r="M1097" s="11"/>
      <c r="N1097" s="11"/>
      <c r="O1097" s="11"/>
    </row>
    <row r="1098" spans="7:15" x14ac:dyDescent="0.2">
      <c r="G1098" s="11"/>
      <c r="H1098" s="11"/>
      <c r="I1098" s="11"/>
      <c r="J1098" s="11"/>
      <c r="K1098" s="11"/>
      <c r="L1098" s="11"/>
      <c r="M1098" s="11"/>
      <c r="N1098" s="11"/>
      <c r="O1098" s="11"/>
    </row>
    <row r="1099" spans="7:15" x14ac:dyDescent="0.2">
      <c r="G1099" s="11"/>
      <c r="H1099" s="11"/>
      <c r="I1099" s="11"/>
      <c r="J1099" s="11"/>
      <c r="K1099" s="11"/>
      <c r="L1099" s="11"/>
      <c r="M1099" s="11"/>
      <c r="N1099" s="11"/>
      <c r="O1099" s="11"/>
    </row>
    <row r="1100" spans="7:15" x14ac:dyDescent="0.2">
      <c r="G1100" s="11"/>
      <c r="H1100" s="11"/>
      <c r="I1100" s="11"/>
      <c r="J1100" s="11"/>
      <c r="K1100" s="11"/>
      <c r="L1100" s="11"/>
      <c r="M1100" s="11"/>
      <c r="N1100" s="11"/>
      <c r="O1100" s="11"/>
    </row>
    <row r="1101" spans="7:15" x14ac:dyDescent="0.2">
      <c r="G1101" s="11"/>
      <c r="H1101" s="11"/>
      <c r="I1101" s="11"/>
      <c r="J1101" s="11"/>
      <c r="K1101" s="11"/>
      <c r="L1101" s="11"/>
      <c r="M1101" s="11"/>
      <c r="N1101" s="11"/>
      <c r="O1101" s="11"/>
    </row>
    <row r="1102" spans="7:15" x14ac:dyDescent="0.2">
      <c r="G1102" s="11"/>
      <c r="H1102" s="11"/>
      <c r="I1102" s="11"/>
      <c r="J1102" s="11"/>
      <c r="K1102" s="11"/>
      <c r="L1102" s="11"/>
      <c r="M1102" s="11"/>
      <c r="N1102" s="11"/>
      <c r="O1102" s="11"/>
    </row>
    <row r="1103" spans="7:15" x14ac:dyDescent="0.2">
      <c r="G1103" s="11"/>
      <c r="H1103" s="11"/>
      <c r="I1103" s="11"/>
      <c r="J1103" s="11"/>
      <c r="K1103" s="11"/>
      <c r="L1103" s="11"/>
      <c r="M1103" s="11"/>
      <c r="N1103" s="11"/>
      <c r="O1103" s="11"/>
    </row>
    <row r="1104" spans="7:15" x14ac:dyDescent="0.2">
      <c r="G1104" s="11"/>
      <c r="H1104" s="11"/>
      <c r="I1104" s="11"/>
      <c r="J1104" s="11"/>
      <c r="K1104" s="11"/>
      <c r="L1104" s="11"/>
      <c r="M1104" s="11"/>
      <c r="N1104" s="11"/>
      <c r="O1104" s="11"/>
    </row>
    <row r="1105" spans="7:15" x14ac:dyDescent="0.2">
      <c r="G1105" s="11"/>
      <c r="H1105" s="11"/>
      <c r="I1105" s="11"/>
      <c r="J1105" s="11"/>
      <c r="K1105" s="11"/>
      <c r="L1105" s="11"/>
      <c r="M1105" s="11"/>
      <c r="N1105" s="11"/>
      <c r="O1105" s="11"/>
    </row>
    <row r="1106" spans="7:15" x14ac:dyDescent="0.2">
      <c r="G1106" s="11"/>
      <c r="H1106" s="11"/>
      <c r="I1106" s="11"/>
      <c r="J1106" s="11"/>
      <c r="K1106" s="11"/>
      <c r="L1106" s="11"/>
      <c r="M1106" s="11"/>
      <c r="N1106" s="11"/>
      <c r="O1106" s="11"/>
    </row>
    <row r="1107" spans="7:15" x14ac:dyDescent="0.2">
      <c r="G1107" s="11"/>
      <c r="H1107" s="11"/>
      <c r="I1107" s="11"/>
      <c r="J1107" s="11"/>
      <c r="K1107" s="11"/>
      <c r="L1107" s="11"/>
      <c r="M1107" s="11"/>
      <c r="N1107" s="11"/>
      <c r="O1107" s="11"/>
    </row>
    <row r="1108" spans="7:15" x14ac:dyDescent="0.2">
      <c r="G1108" s="11"/>
      <c r="H1108" s="11"/>
      <c r="I1108" s="11"/>
      <c r="J1108" s="11"/>
      <c r="K1108" s="11"/>
      <c r="L1108" s="11"/>
      <c r="M1108" s="11"/>
      <c r="N1108" s="11"/>
      <c r="O1108" s="11"/>
    </row>
    <row r="1109" spans="7:15" x14ac:dyDescent="0.2">
      <c r="G1109" s="11"/>
      <c r="H1109" s="11"/>
      <c r="I1109" s="11"/>
      <c r="J1109" s="11"/>
      <c r="K1109" s="11"/>
      <c r="L1109" s="11"/>
      <c r="M1109" s="11"/>
      <c r="N1109" s="11"/>
      <c r="O1109" s="11"/>
    </row>
    <row r="1110" spans="7:15" x14ac:dyDescent="0.2">
      <c r="G1110" s="11"/>
      <c r="H1110" s="11"/>
      <c r="I1110" s="11"/>
      <c r="J1110" s="11"/>
      <c r="K1110" s="11"/>
      <c r="L1110" s="11"/>
      <c r="M1110" s="11"/>
      <c r="N1110" s="11"/>
      <c r="O1110" s="11"/>
    </row>
    <row r="1111" spans="7:15" x14ac:dyDescent="0.2">
      <c r="G1111" s="11"/>
      <c r="H1111" s="11"/>
      <c r="I1111" s="11"/>
      <c r="J1111" s="11"/>
      <c r="K1111" s="11"/>
      <c r="L1111" s="11"/>
      <c r="M1111" s="11"/>
      <c r="N1111" s="11"/>
      <c r="O1111" s="11"/>
    </row>
    <row r="1112" spans="7:15" x14ac:dyDescent="0.2">
      <c r="G1112" s="11"/>
      <c r="H1112" s="11"/>
      <c r="I1112" s="11"/>
      <c r="J1112" s="11"/>
      <c r="K1112" s="11"/>
      <c r="L1112" s="11"/>
      <c r="M1112" s="11"/>
      <c r="N1112" s="11"/>
      <c r="O1112" s="11"/>
    </row>
    <row r="1113" spans="7:15" x14ac:dyDescent="0.2">
      <c r="G1113" s="11"/>
      <c r="H1113" s="11"/>
      <c r="I1113" s="11"/>
      <c r="J1113" s="11"/>
      <c r="K1113" s="11"/>
      <c r="L1113" s="11"/>
      <c r="M1113" s="11"/>
      <c r="N1113" s="11"/>
      <c r="O1113" s="11"/>
    </row>
    <row r="1114" spans="7:15" x14ac:dyDescent="0.2">
      <c r="G1114" s="11"/>
      <c r="H1114" s="11"/>
      <c r="I1114" s="11"/>
      <c r="J1114" s="11"/>
      <c r="K1114" s="11"/>
      <c r="L1114" s="11"/>
      <c r="M1114" s="11"/>
      <c r="N1114" s="11"/>
      <c r="O1114" s="11"/>
    </row>
    <row r="1115" spans="7:15" x14ac:dyDescent="0.2">
      <c r="G1115" s="11"/>
      <c r="H1115" s="11"/>
      <c r="I1115" s="11"/>
      <c r="J1115" s="11"/>
      <c r="K1115" s="11"/>
      <c r="L1115" s="11"/>
      <c r="M1115" s="11"/>
      <c r="N1115" s="11"/>
      <c r="O1115" s="11"/>
    </row>
    <row r="1116" spans="7:15" x14ac:dyDescent="0.2">
      <c r="G1116" s="11"/>
      <c r="H1116" s="11"/>
      <c r="I1116" s="11"/>
      <c r="J1116" s="11"/>
      <c r="K1116" s="11"/>
      <c r="L1116" s="11"/>
      <c r="M1116" s="11"/>
      <c r="N1116" s="11"/>
      <c r="O1116" s="11"/>
    </row>
    <row r="1117" spans="7:15" x14ac:dyDescent="0.2">
      <c r="G1117" s="11"/>
      <c r="H1117" s="11"/>
      <c r="I1117" s="11"/>
      <c r="J1117" s="11"/>
      <c r="K1117" s="11"/>
      <c r="L1117" s="11"/>
      <c r="M1117" s="11"/>
      <c r="N1117" s="11"/>
      <c r="O1117" s="11"/>
    </row>
    <row r="1118" spans="7:15" x14ac:dyDescent="0.2">
      <c r="G1118" s="11"/>
      <c r="H1118" s="11"/>
      <c r="I1118" s="11"/>
      <c r="J1118" s="11"/>
      <c r="K1118" s="11"/>
      <c r="L1118" s="11"/>
      <c r="M1118" s="11"/>
      <c r="N1118" s="11"/>
      <c r="O1118" s="11"/>
    </row>
    <row r="1119" spans="7:15" x14ac:dyDescent="0.2">
      <c r="G1119" s="11"/>
      <c r="H1119" s="11"/>
      <c r="I1119" s="11"/>
      <c r="J1119" s="11"/>
      <c r="K1119" s="11"/>
      <c r="L1119" s="11"/>
      <c r="M1119" s="11"/>
      <c r="N1119" s="11"/>
      <c r="O1119" s="11"/>
    </row>
    <row r="1120" spans="7:15" x14ac:dyDescent="0.2">
      <c r="G1120" s="11"/>
      <c r="H1120" s="11"/>
      <c r="I1120" s="11"/>
      <c r="J1120" s="11"/>
      <c r="K1120" s="11"/>
      <c r="L1120" s="11"/>
      <c r="M1120" s="11"/>
      <c r="N1120" s="11"/>
      <c r="O1120" s="11"/>
    </row>
    <row r="1121" spans="7:15" x14ac:dyDescent="0.2">
      <c r="G1121" s="11"/>
      <c r="H1121" s="11"/>
      <c r="I1121" s="11"/>
      <c r="J1121" s="11"/>
      <c r="K1121" s="11"/>
      <c r="L1121" s="11"/>
      <c r="M1121" s="11"/>
      <c r="N1121" s="11"/>
      <c r="O1121" s="11"/>
    </row>
    <row r="1122" spans="7:15" x14ac:dyDescent="0.2">
      <c r="G1122" s="11"/>
      <c r="H1122" s="11"/>
      <c r="I1122" s="11"/>
      <c r="J1122" s="11"/>
      <c r="K1122" s="11"/>
      <c r="L1122" s="11"/>
      <c r="M1122" s="11"/>
      <c r="N1122" s="11"/>
      <c r="O1122" s="11"/>
    </row>
    <row r="1123" spans="7:15" x14ac:dyDescent="0.2">
      <c r="G1123" s="11"/>
      <c r="H1123" s="11"/>
      <c r="I1123" s="11"/>
      <c r="J1123" s="11"/>
      <c r="K1123" s="11"/>
      <c r="L1123" s="11"/>
      <c r="M1123" s="11"/>
      <c r="N1123" s="11"/>
      <c r="O1123" s="11"/>
    </row>
    <row r="1124" spans="7:15" x14ac:dyDescent="0.2">
      <c r="G1124" s="11"/>
      <c r="H1124" s="11"/>
      <c r="I1124" s="11"/>
      <c r="J1124" s="11"/>
      <c r="K1124" s="11"/>
      <c r="L1124" s="11"/>
      <c r="M1124" s="11"/>
      <c r="N1124" s="11"/>
      <c r="O1124" s="11"/>
    </row>
    <row r="1125" spans="7:15" x14ac:dyDescent="0.2">
      <c r="G1125" s="11"/>
      <c r="H1125" s="11"/>
      <c r="I1125" s="11"/>
      <c r="J1125" s="11"/>
      <c r="K1125" s="11"/>
      <c r="L1125" s="11"/>
      <c r="M1125" s="11"/>
      <c r="N1125" s="11"/>
      <c r="O1125" s="11"/>
    </row>
    <row r="1126" spans="7:15" x14ac:dyDescent="0.2">
      <c r="G1126" s="11"/>
      <c r="H1126" s="11"/>
      <c r="I1126" s="11"/>
      <c r="J1126" s="11"/>
      <c r="K1126" s="11"/>
      <c r="L1126" s="11"/>
      <c r="M1126" s="11"/>
      <c r="N1126" s="11"/>
      <c r="O1126" s="11"/>
    </row>
    <row r="1127" spans="7:15" x14ac:dyDescent="0.2">
      <c r="G1127" s="11"/>
      <c r="H1127" s="11"/>
      <c r="I1127" s="11"/>
      <c r="J1127" s="11"/>
      <c r="K1127" s="11"/>
      <c r="L1127" s="11"/>
      <c r="M1127" s="11"/>
      <c r="N1127" s="11"/>
      <c r="O1127" s="11"/>
    </row>
    <row r="1128" spans="7:15" x14ac:dyDescent="0.2">
      <c r="G1128" s="11"/>
      <c r="H1128" s="11"/>
      <c r="I1128" s="11"/>
      <c r="J1128" s="11"/>
      <c r="K1128" s="11"/>
      <c r="L1128" s="11"/>
      <c r="M1128" s="11"/>
      <c r="N1128" s="11"/>
      <c r="O1128" s="11"/>
    </row>
    <row r="1129" spans="7:15" x14ac:dyDescent="0.2">
      <c r="G1129" s="11"/>
      <c r="H1129" s="11"/>
      <c r="I1129" s="11"/>
      <c r="J1129" s="11"/>
      <c r="K1129" s="11"/>
      <c r="L1129" s="11"/>
      <c r="M1129" s="11"/>
      <c r="N1129" s="11"/>
      <c r="O1129" s="11"/>
    </row>
    <row r="1130" spans="7:15" x14ac:dyDescent="0.2">
      <c r="G1130" s="11"/>
      <c r="H1130" s="11"/>
      <c r="I1130" s="11"/>
      <c r="J1130" s="11"/>
      <c r="K1130" s="11"/>
      <c r="L1130" s="11"/>
      <c r="M1130" s="11"/>
      <c r="N1130" s="11"/>
      <c r="O1130" s="11"/>
    </row>
    <row r="1131" spans="7:15" x14ac:dyDescent="0.2">
      <c r="G1131" s="11"/>
      <c r="H1131" s="11"/>
      <c r="I1131" s="11"/>
      <c r="J1131" s="11"/>
      <c r="K1131" s="11"/>
      <c r="L1131" s="11"/>
      <c r="M1131" s="11"/>
      <c r="N1131" s="11"/>
      <c r="O1131" s="11"/>
    </row>
    <row r="1132" spans="7:15" x14ac:dyDescent="0.2">
      <c r="G1132" s="11"/>
      <c r="H1132" s="11"/>
      <c r="I1132" s="11"/>
      <c r="J1132" s="11"/>
      <c r="K1132" s="11"/>
      <c r="L1132" s="11"/>
      <c r="M1132" s="11"/>
      <c r="N1132" s="11"/>
      <c r="O1132" s="11"/>
    </row>
    <row r="1133" spans="7:15" x14ac:dyDescent="0.2">
      <c r="G1133" s="11"/>
      <c r="H1133" s="11"/>
      <c r="I1133" s="11"/>
      <c r="J1133" s="11"/>
      <c r="K1133" s="11"/>
      <c r="L1133" s="11"/>
      <c r="M1133" s="11"/>
      <c r="N1133" s="11"/>
      <c r="O1133" s="11"/>
    </row>
    <row r="1134" spans="7:15" x14ac:dyDescent="0.2">
      <c r="G1134" s="11"/>
      <c r="H1134" s="11"/>
      <c r="I1134" s="11"/>
      <c r="J1134" s="11"/>
      <c r="K1134" s="11"/>
      <c r="L1134" s="11"/>
      <c r="M1134" s="11"/>
      <c r="N1134" s="11"/>
      <c r="O1134" s="11"/>
    </row>
    <row r="1135" spans="7:15" x14ac:dyDescent="0.2">
      <c r="G1135" s="11"/>
      <c r="H1135" s="11"/>
      <c r="I1135" s="11"/>
      <c r="J1135" s="11"/>
      <c r="K1135" s="11"/>
      <c r="L1135" s="11"/>
      <c r="M1135" s="11"/>
      <c r="N1135" s="11"/>
      <c r="O1135" s="11"/>
    </row>
    <row r="1136" spans="7:15" x14ac:dyDescent="0.2">
      <c r="G1136" s="11"/>
      <c r="H1136" s="11"/>
      <c r="I1136" s="11"/>
      <c r="J1136" s="11"/>
      <c r="K1136" s="11"/>
      <c r="L1136" s="11"/>
      <c r="M1136" s="11"/>
      <c r="N1136" s="11"/>
      <c r="O1136" s="11"/>
    </row>
    <row r="1137" spans="7:15" x14ac:dyDescent="0.2">
      <c r="G1137" s="11"/>
      <c r="H1137" s="11"/>
      <c r="I1137" s="11"/>
      <c r="J1137" s="11"/>
      <c r="K1137" s="11"/>
      <c r="L1137" s="11"/>
      <c r="M1137" s="11"/>
      <c r="N1137" s="11"/>
      <c r="O1137" s="11"/>
    </row>
    <row r="1138" spans="7:15" x14ac:dyDescent="0.2">
      <c r="G1138" s="11"/>
      <c r="H1138" s="11"/>
      <c r="I1138" s="11"/>
      <c r="J1138" s="11"/>
      <c r="K1138" s="11"/>
      <c r="L1138" s="11"/>
      <c r="M1138" s="11"/>
      <c r="N1138" s="11"/>
      <c r="O1138" s="11"/>
    </row>
    <row r="1139" spans="7:15" x14ac:dyDescent="0.2">
      <c r="G1139" s="11"/>
      <c r="H1139" s="11"/>
      <c r="I1139" s="11"/>
      <c r="J1139" s="11"/>
      <c r="K1139" s="11"/>
      <c r="L1139" s="11"/>
      <c r="M1139" s="11"/>
      <c r="N1139" s="11"/>
      <c r="O1139" s="11"/>
    </row>
    <row r="1140" spans="7:15" x14ac:dyDescent="0.2">
      <c r="G1140" s="11"/>
      <c r="H1140" s="11"/>
      <c r="I1140" s="11"/>
      <c r="J1140" s="11"/>
      <c r="K1140" s="11"/>
      <c r="L1140" s="11"/>
      <c r="M1140" s="11"/>
      <c r="N1140" s="11"/>
      <c r="O1140" s="11"/>
    </row>
    <row r="1141" spans="7:15" x14ac:dyDescent="0.2">
      <c r="G1141" s="11"/>
      <c r="H1141" s="11"/>
      <c r="I1141" s="11"/>
      <c r="J1141" s="11"/>
      <c r="K1141" s="11"/>
      <c r="L1141" s="11"/>
      <c r="M1141" s="11"/>
      <c r="N1141" s="11"/>
      <c r="O1141" s="11"/>
    </row>
    <row r="1142" spans="7:15" x14ac:dyDescent="0.2">
      <c r="G1142" s="11"/>
      <c r="H1142" s="11"/>
      <c r="I1142" s="11"/>
      <c r="J1142" s="11"/>
      <c r="K1142" s="11"/>
      <c r="L1142" s="11"/>
      <c r="M1142" s="11"/>
      <c r="N1142" s="11"/>
      <c r="O1142" s="11"/>
    </row>
    <row r="1143" spans="7:15" x14ac:dyDescent="0.2">
      <c r="G1143" s="11"/>
      <c r="H1143" s="11"/>
      <c r="I1143" s="11"/>
      <c r="J1143" s="11"/>
      <c r="K1143" s="11"/>
      <c r="L1143" s="11"/>
      <c r="M1143" s="11"/>
      <c r="N1143" s="11"/>
      <c r="O1143" s="11"/>
    </row>
    <row r="1144" spans="7:15" x14ac:dyDescent="0.2">
      <c r="G1144" s="11"/>
      <c r="H1144" s="11"/>
      <c r="I1144" s="11"/>
      <c r="J1144" s="11"/>
      <c r="K1144" s="11"/>
      <c r="L1144" s="11"/>
      <c r="M1144" s="11"/>
      <c r="N1144" s="11"/>
      <c r="O1144" s="11"/>
    </row>
    <row r="1145" spans="7:15" x14ac:dyDescent="0.2">
      <c r="G1145" s="11"/>
      <c r="H1145" s="11"/>
      <c r="I1145" s="11"/>
      <c r="J1145" s="11"/>
      <c r="K1145" s="11"/>
      <c r="L1145" s="11"/>
      <c r="M1145" s="11"/>
      <c r="N1145" s="11"/>
      <c r="O1145" s="11"/>
    </row>
    <row r="1146" spans="7:15" x14ac:dyDescent="0.2">
      <c r="G1146" s="11"/>
      <c r="H1146" s="11"/>
      <c r="I1146" s="11"/>
      <c r="J1146" s="11"/>
      <c r="K1146" s="11"/>
      <c r="L1146" s="11"/>
      <c r="M1146" s="11"/>
      <c r="N1146" s="11"/>
      <c r="O1146" s="11"/>
    </row>
    <row r="1147" spans="7:15" x14ac:dyDescent="0.2">
      <c r="G1147" s="11"/>
      <c r="H1147" s="11"/>
      <c r="I1147" s="11"/>
      <c r="J1147" s="11"/>
      <c r="K1147" s="11"/>
      <c r="L1147" s="11"/>
      <c r="M1147" s="11"/>
      <c r="N1147" s="11"/>
      <c r="O1147" s="11"/>
    </row>
    <row r="1148" spans="7:15" x14ac:dyDescent="0.2">
      <c r="G1148" s="11"/>
      <c r="H1148" s="11"/>
      <c r="I1148" s="11"/>
      <c r="J1148" s="11"/>
      <c r="K1148" s="11"/>
      <c r="L1148" s="11"/>
      <c r="M1148" s="11"/>
      <c r="N1148" s="11"/>
      <c r="O1148" s="11"/>
    </row>
    <row r="1149" spans="7:15" x14ac:dyDescent="0.2">
      <c r="G1149" s="11"/>
      <c r="H1149" s="11"/>
      <c r="I1149" s="11"/>
      <c r="J1149" s="11"/>
      <c r="K1149" s="11"/>
      <c r="L1149" s="11"/>
      <c r="M1149" s="11"/>
      <c r="N1149" s="11"/>
      <c r="O1149" s="11"/>
    </row>
    <row r="1150" spans="7:15" x14ac:dyDescent="0.2">
      <c r="G1150" s="11"/>
      <c r="H1150" s="11"/>
      <c r="I1150" s="11"/>
      <c r="J1150" s="11"/>
      <c r="K1150" s="11"/>
      <c r="L1150" s="11"/>
      <c r="M1150" s="11"/>
      <c r="N1150" s="11"/>
      <c r="O1150" s="11"/>
    </row>
    <row r="1151" spans="7:15" x14ac:dyDescent="0.2">
      <c r="G1151" s="11"/>
      <c r="H1151" s="11"/>
      <c r="I1151" s="11"/>
      <c r="J1151" s="11"/>
      <c r="K1151" s="11"/>
      <c r="L1151" s="11"/>
      <c r="M1151" s="11"/>
      <c r="N1151" s="11"/>
      <c r="O1151" s="11"/>
    </row>
    <row r="1152" spans="7:15" x14ac:dyDescent="0.2">
      <c r="G1152" s="11"/>
      <c r="H1152" s="11"/>
      <c r="I1152" s="11"/>
      <c r="J1152" s="11"/>
      <c r="K1152" s="11"/>
      <c r="L1152" s="11"/>
      <c r="M1152" s="11"/>
      <c r="N1152" s="11"/>
      <c r="O1152" s="11"/>
    </row>
    <row r="1153" spans="7:15" x14ac:dyDescent="0.2">
      <c r="G1153" s="11"/>
      <c r="H1153" s="11"/>
      <c r="I1153" s="11"/>
      <c r="J1153" s="11"/>
      <c r="K1153" s="11"/>
      <c r="L1153" s="11"/>
      <c r="M1153" s="11"/>
      <c r="N1153" s="11"/>
      <c r="O1153" s="11"/>
    </row>
    <row r="1154" spans="7:15" x14ac:dyDescent="0.2">
      <c r="G1154" s="11"/>
      <c r="H1154" s="11"/>
      <c r="I1154" s="11"/>
      <c r="J1154" s="11"/>
      <c r="K1154" s="11"/>
      <c r="L1154" s="11"/>
      <c r="M1154" s="11"/>
      <c r="N1154" s="11"/>
      <c r="O1154" s="11"/>
    </row>
    <row r="1155" spans="7:15" x14ac:dyDescent="0.2">
      <c r="G1155" s="11"/>
      <c r="H1155" s="11"/>
      <c r="I1155" s="11"/>
      <c r="J1155" s="11"/>
      <c r="K1155" s="11"/>
      <c r="L1155" s="11"/>
      <c r="M1155" s="11"/>
      <c r="N1155" s="11"/>
      <c r="O1155" s="11"/>
    </row>
    <row r="1156" spans="7:15" x14ac:dyDescent="0.2">
      <c r="G1156" s="11"/>
      <c r="H1156" s="11"/>
      <c r="I1156" s="11"/>
      <c r="J1156" s="11"/>
      <c r="K1156" s="11"/>
      <c r="L1156" s="11"/>
      <c r="M1156" s="11"/>
      <c r="N1156" s="11"/>
      <c r="O1156" s="11"/>
    </row>
    <row r="1157" spans="7:15" x14ac:dyDescent="0.2">
      <c r="G1157" s="11"/>
      <c r="H1157" s="11"/>
      <c r="I1157" s="11"/>
      <c r="J1157" s="11"/>
      <c r="K1157" s="11"/>
      <c r="L1157" s="11"/>
      <c r="M1157" s="11"/>
      <c r="N1157" s="11"/>
      <c r="O1157" s="11"/>
    </row>
    <row r="1158" spans="7:15" x14ac:dyDescent="0.2">
      <c r="G1158" s="11"/>
      <c r="H1158" s="11"/>
      <c r="I1158" s="11"/>
      <c r="J1158" s="11"/>
      <c r="K1158" s="11"/>
      <c r="L1158" s="11"/>
      <c r="M1158" s="11"/>
      <c r="N1158" s="11"/>
      <c r="O1158" s="11"/>
    </row>
    <row r="1159" spans="7:15" x14ac:dyDescent="0.2">
      <c r="G1159" s="11"/>
      <c r="H1159" s="11"/>
      <c r="I1159" s="11"/>
      <c r="J1159" s="11"/>
      <c r="K1159" s="11"/>
      <c r="L1159" s="11"/>
      <c r="M1159" s="11"/>
      <c r="N1159" s="11"/>
      <c r="O1159" s="11"/>
    </row>
    <row r="1160" spans="7:15" x14ac:dyDescent="0.2">
      <c r="G1160" s="11"/>
      <c r="H1160" s="11"/>
      <c r="I1160" s="11"/>
      <c r="J1160" s="11"/>
      <c r="K1160" s="11"/>
      <c r="L1160" s="11"/>
      <c r="M1160" s="11"/>
      <c r="N1160" s="11"/>
      <c r="O1160" s="11"/>
    </row>
    <row r="1161" spans="7:15" x14ac:dyDescent="0.2">
      <c r="G1161" s="11"/>
      <c r="H1161" s="11"/>
      <c r="I1161" s="11"/>
      <c r="J1161" s="11"/>
      <c r="K1161" s="11"/>
      <c r="L1161" s="11"/>
      <c r="M1161" s="11"/>
      <c r="N1161" s="11"/>
      <c r="O1161" s="11"/>
    </row>
    <row r="1162" spans="7:15" x14ac:dyDescent="0.2">
      <c r="G1162" s="11"/>
      <c r="H1162" s="11"/>
      <c r="I1162" s="11"/>
      <c r="J1162" s="11"/>
      <c r="K1162" s="11"/>
      <c r="L1162" s="11"/>
      <c r="M1162" s="11"/>
      <c r="N1162" s="11"/>
      <c r="O1162" s="11"/>
    </row>
    <row r="1163" spans="7:15" x14ac:dyDescent="0.2">
      <c r="G1163" s="11"/>
      <c r="H1163" s="11"/>
      <c r="I1163" s="11"/>
      <c r="J1163" s="11"/>
      <c r="K1163" s="11"/>
      <c r="L1163" s="11"/>
      <c r="M1163" s="11"/>
      <c r="N1163" s="11"/>
      <c r="O1163" s="11"/>
    </row>
    <row r="1164" spans="7:15" x14ac:dyDescent="0.2">
      <c r="G1164" s="11"/>
      <c r="H1164" s="11"/>
      <c r="I1164" s="11"/>
      <c r="J1164" s="11"/>
      <c r="K1164" s="11"/>
      <c r="L1164" s="11"/>
      <c r="M1164" s="11"/>
      <c r="N1164" s="11"/>
      <c r="O1164" s="11"/>
    </row>
    <row r="1165" spans="7:15" x14ac:dyDescent="0.2">
      <c r="G1165" s="11"/>
      <c r="H1165" s="11"/>
      <c r="I1165" s="11"/>
      <c r="J1165" s="11"/>
      <c r="K1165" s="11"/>
      <c r="L1165" s="11"/>
      <c r="M1165" s="11"/>
      <c r="N1165" s="11"/>
      <c r="O1165" s="11"/>
    </row>
    <row r="1166" spans="7:15" x14ac:dyDescent="0.2">
      <c r="G1166" s="11"/>
      <c r="H1166" s="11"/>
      <c r="I1166" s="11"/>
      <c r="J1166" s="11"/>
      <c r="K1166" s="11"/>
      <c r="L1166" s="11"/>
      <c r="M1166" s="11"/>
      <c r="N1166" s="11"/>
      <c r="O1166" s="11"/>
    </row>
    <row r="1167" spans="7:15" x14ac:dyDescent="0.2">
      <c r="G1167" s="11"/>
      <c r="H1167" s="11"/>
      <c r="I1167" s="11"/>
      <c r="J1167" s="11"/>
      <c r="K1167" s="11"/>
      <c r="L1167" s="11"/>
      <c r="M1167" s="11"/>
      <c r="N1167" s="11"/>
      <c r="O1167" s="11"/>
    </row>
    <row r="1168" spans="7:15" x14ac:dyDescent="0.2">
      <c r="G1168" s="11"/>
      <c r="H1168" s="11"/>
      <c r="I1168" s="11"/>
      <c r="J1168" s="11"/>
      <c r="K1168" s="11"/>
      <c r="L1168" s="11"/>
      <c r="M1168" s="11"/>
      <c r="N1168" s="11"/>
      <c r="O1168" s="11"/>
    </row>
    <row r="1169" spans="7:15" x14ac:dyDescent="0.2">
      <c r="G1169" s="11"/>
      <c r="H1169" s="11"/>
      <c r="I1169" s="11"/>
      <c r="J1169" s="11"/>
      <c r="K1169" s="11"/>
      <c r="L1169" s="11"/>
      <c r="M1169" s="11"/>
      <c r="N1169" s="11"/>
      <c r="O1169" s="11"/>
    </row>
    <row r="1170" spans="7:15" x14ac:dyDescent="0.2">
      <c r="G1170" s="11"/>
      <c r="H1170" s="11"/>
      <c r="I1170" s="11"/>
      <c r="J1170" s="11"/>
      <c r="K1170" s="11"/>
      <c r="L1170" s="11"/>
      <c r="M1170" s="11"/>
      <c r="N1170" s="11"/>
      <c r="O1170" s="11"/>
    </row>
    <row r="1171" spans="7:15" x14ac:dyDescent="0.2">
      <c r="G1171" s="11"/>
      <c r="H1171" s="11"/>
      <c r="I1171" s="11"/>
      <c r="J1171" s="11"/>
      <c r="K1171" s="11"/>
      <c r="L1171" s="11"/>
      <c r="M1171" s="11"/>
      <c r="N1171" s="11"/>
      <c r="O1171" s="11"/>
    </row>
    <row r="1172" spans="7:15" x14ac:dyDescent="0.2">
      <c r="G1172" s="11"/>
      <c r="H1172" s="11"/>
      <c r="I1172" s="11"/>
      <c r="J1172" s="11"/>
      <c r="K1172" s="11"/>
      <c r="L1172" s="11"/>
      <c r="M1172" s="11"/>
      <c r="N1172" s="11"/>
      <c r="O1172" s="11"/>
    </row>
    <row r="1173" spans="7:15" x14ac:dyDescent="0.2">
      <c r="G1173" s="11"/>
      <c r="H1173" s="11"/>
      <c r="I1173" s="11"/>
      <c r="J1173" s="11"/>
      <c r="K1173" s="11"/>
      <c r="L1173" s="11"/>
      <c r="M1173" s="11"/>
      <c r="N1173" s="11"/>
      <c r="O1173" s="11"/>
    </row>
    <row r="1174" spans="7:15" x14ac:dyDescent="0.2">
      <c r="G1174" s="11"/>
      <c r="H1174" s="11"/>
      <c r="I1174" s="11"/>
      <c r="J1174" s="11"/>
      <c r="K1174" s="11"/>
      <c r="L1174" s="11"/>
      <c r="M1174" s="11"/>
      <c r="N1174" s="11"/>
      <c r="O1174" s="11"/>
    </row>
    <row r="1175" spans="7:15" x14ac:dyDescent="0.2">
      <c r="G1175" s="11"/>
      <c r="H1175" s="11"/>
      <c r="I1175" s="11"/>
      <c r="J1175" s="11"/>
      <c r="K1175" s="11"/>
      <c r="L1175" s="11"/>
      <c r="M1175" s="11"/>
      <c r="N1175" s="11"/>
      <c r="O1175" s="11"/>
    </row>
    <row r="1176" spans="7:15" x14ac:dyDescent="0.2">
      <c r="G1176" s="11"/>
      <c r="H1176" s="11"/>
      <c r="I1176" s="11"/>
      <c r="J1176" s="11"/>
      <c r="K1176" s="11"/>
      <c r="L1176" s="11"/>
      <c r="M1176" s="11"/>
      <c r="N1176" s="11"/>
      <c r="O1176" s="11"/>
    </row>
    <row r="1177" spans="7:15" x14ac:dyDescent="0.2">
      <c r="G1177" s="11"/>
      <c r="H1177" s="11"/>
      <c r="I1177" s="11"/>
      <c r="J1177" s="11"/>
      <c r="K1177" s="11"/>
      <c r="L1177" s="11"/>
      <c r="M1177" s="11"/>
      <c r="N1177" s="11"/>
      <c r="O1177" s="11"/>
    </row>
    <row r="1178" spans="7:15" x14ac:dyDescent="0.2">
      <c r="G1178" s="11"/>
      <c r="H1178" s="11"/>
      <c r="I1178" s="11"/>
      <c r="J1178" s="11"/>
      <c r="K1178" s="11"/>
      <c r="L1178" s="11"/>
      <c r="M1178" s="11"/>
      <c r="N1178" s="11"/>
      <c r="O1178" s="11"/>
    </row>
    <row r="1179" spans="7:15" x14ac:dyDescent="0.2">
      <c r="G1179" s="11"/>
      <c r="H1179" s="11"/>
      <c r="I1179" s="11"/>
      <c r="J1179" s="11"/>
      <c r="K1179" s="11"/>
      <c r="L1179" s="11"/>
      <c r="M1179" s="11"/>
      <c r="N1179" s="11"/>
      <c r="O1179" s="11"/>
    </row>
    <row r="1180" spans="7:15" x14ac:dyDescent="0.2">
      <c r="G1180" s="11"/>
      <c r="H1180" s="11"/>
      <c r="I1180" s="11"/>
      <c r="J1180" s="11"/>
      <c r="K1180" s="11"/>
      <c r="L1180" s="11"/>
      <c r="M1180" s="11"/>
      <c r="N1180" s="11"/>
      <c r="O1180" s="11"/>
    </row>
    <row r="1181" spans="7:15" x14ac:dyDescent="0.2">
      <c r="G1181" s="11"/>
      <c r="H1181" s="11"/>
      <c r="I1181" s="11"/>
      <c r="J1181" s="11"/>
      <c r="K1181" s="11"/>
      <c r="L1181" s="11"/>
      <c r="M1181" s="11"/>
      <c r="N1181" s="11"/>
      <c r="O1181" s="11"/>
    </row>
    <row r="1182" spans="7:15" x14ac:dyDescent="0.2">
      <c r="G1182" s="11"/>
      <c r="H1182" s="11"/>
      <c r="I1182" s="11"/>
      <c r="J1182" s="11"/>
      <c r="K1182" s="11"/>
      <c r="L1182" s="11"/>
      <c r="M1182" s="11"/>
      <c r="N1182" s="11"/>
      <c r="O1182" s="11"/>
    </row>
    <row r="1183" spans="7:15" x14ac:dyDescent="0.2">
      <c r="G1183" s="11"/>
      <c r="H1183" s="11"/>
      <c r="I1183" s="11"/>
      <c r="J1183" s="11"/>
      <c r="K1183" s="11"/>
      <c r="L1183" s="11"/>
      <c r="M1183" s="11"/>
      <c r="N1183" s="11"/>
      <c r="O1183" s="11"/>
    </row>
    <row r="1184" spans="7:15" x14ac:dyDescent="0.2">
      <c r="G1184" s="11"/>
      <c r="H1184" s="11"/>
      <c r="I1184" s="11"/>
      <c r="J1184" s="11"/>
      <c r="K1184" s="11"/>
      <c r="L1184" s="11"/>
      <c r="M1184" s="11"/>
      <c r="N1184" s="11"/>
      <c r="O1184" s="11"/>
    </row>
    <row r="1185" spans="7:15" x14ac:dyDescent="0.2">
      <c r="G1185" s="11"/>
      <c r="H1185" s="11"/>
      <c r="I1185" s="11"/>
      <c r="J1185" s="11"/>
      <c r="K1185" s="11"/>
      <c r="L1185" s="11"/>
      <c r="M1185" s="11"/>
      <c r="N1185" s="11"/>
      <c r="O1185" s="11"/>
    </row>
    <row r="1186" spans="7:15" x14ac:dyDescent="0.2">
      <c r="G1186" s="11"/>
      <c r="H1186" s="11"/>
      <c r="I1186" s="11"/>
      <c r="J1186" s="11"/>
      <c r="K1186" s="11"/>
      <c r="L1186" s="11"/>
      <c r="M1186" s="11"/>
      <c r="N1186" s="11"/>
      <c r="O1186" s="11"/>
    </row>
    <row r="1187" spans="7:15" x14ac:dyDescent="0.2">
      <c r="G1187" s="11"/>
      <c r="H1187" s="11"/>
      <c r="I1187" s="11"/>
      <c r="J1187" s="11"/>
      <c r="K1187" s="11"/>
      <c r="L1187" s="11"/>
      <c r="M1187" s="11"/>
      <c r="N1187" s="11"/>
      <c r="O1187" s="11"/>
    </row>
    <row r="1188" spans="7:15" x14ac:dyDescent="0.2">
      <c r="G1188" s="11"/>
      <c r="H1188" s="11"/>
      <c r="I1188" s="11"/>
      <c r="J1188" s="11"/>
      <c r="K1188" s="11"/>
      <c r="L1188" s="11"/>
      <c r="M1188" s="11"/>
      <c r="N1188" s="11"/>
      <c r="O1188" s="11"/>
    </row>
    <row r="1189" spans="7:15" x14ac:dyDescent="0.2">
      <c r="G1189" s="11"/>
      <c r="H1189" s="11"/>
      <c r="I1189" s="11"/>
      <c r="J1189" s="11"/>
      <c r="K1189" s="11"/>
      <c r="L1189" s="11"/>
      <c r="M1189" s="11"/>
      <c r="N1189" s="11"/>
      <c r="O1189" s="11"/>
    </row>
    <row r="1190" spans="7:15" x14ac:dyDescent="0.2">
      <c r="G1190" s="11"/>
      <c r="H1190" s="11"/>
      <c r="I1190" s="11"/>
      <c r="J1190" s="11"/>
      <c r="K1190" s="11"/>
      <c r="L1190" s="11"/>
      <c r="M1190" s="11"/>
      <c r="N1190" s="11"/>
      <c r="O1190" s="11"/>
    </row>
    <row r="1191" spans="7:15" x14ac:dyDescent="0.2">
      <c r="G1191" s="11"/>
      <c r="H1191" s="11"/>
      <c r="I1191" s="11"/>
      <c r="J1191" s="11"/>
      <c r="K1191" s="11"/>
      <c r="L1191" s="11"/>
      <c r="M1191" s="11"/>
      <c r="N1191" s="11"/>
      <c r="O1191" s="11"/>
    </row>
    <row r="1192" spans="7:15" x14ac:dyDescent="0.2">
      <c r="G1192" s="11"/>
      <c r="H1192" s="11"/>
      <c r="I1192" s="11"/>
      <c r="J1192" s="11"/>
      <c r="K1192" s="11"/>
      <c r="L1192" s="11"/>
      <c r="M1192" s="11"/>
      <c r="N1192" s="11"/>
      <c r="O1192" s="11"/>
    </row>
    <row r="1193" spans="7:15" x14ac:dyDescent="0.2">
      <c r="G1193" s="11"/>
      <c r="H1193" s="11"/>
      <c r="I1193" s="11"/>
      <c r="J1193" s="11"/>
      <c r="K1193" s="11"/>
      <c r="L1193" s="11"/>
      <c r="M1193" s="11"/>
      <c r="N1193" s="11"/>
      <c r="O1193" s="11"/>
    </row>
    <row r="1194" spans="7:15" x14ac:dyDescent="0.2">
      <c r="G1194" s="11"/>
      <c r="H1194" s="11"/>
      <c r="I1194" s="11"/>
      <c r="J1194" s="11"/>
      <c r="K1194" s="11"/>
      <c r="L1194" s="11"/>
      <c r="M1194" s="11"/>
      <c r="N1194" s="11"/>
      <c r="O1194" s="11"/>
    </row>
    <row r="1195" spans="7:15" x14ac:dyDescent="0.2">
      <c r="G1195" s="11"/>
      <c r="H1195" s="11"/>
      <c r="I1195" s="11"/>
      <c r="J1195" s="11"/>
      <c r="K1195" s="11"/>
      <c r="L1195" s="11"/>
      <c r="M1195" s="11"/>
      <c r="N1195" s="11"/>
      <c r="O1195" s="11"/>
    </row>
    <row r="1196" spans="7:15" x14ac:dyDescent="0.2">
      <c r="G1196" s="11"/>
      <c r="H1196" s="11"/>
      <c r="I1196" s="11"/>
      <c r="J1196" s="11"/>
      <c r="K1196" s="11"/>
      <c r="L1196" s="11"/>
      <c r="M1196" s="11"/>
      <c r="N1196" s="11"/>
      <c r="O1196" s="11"/>
    </row>
    <row r="1197" spans="7:15" x14ac:dyDescent="0.2">
      <c r="G1197" s="11"/>
      <c r="H1197" s="11"/>
      <c r="I1197" s="11"/>
      <c r="J1197" s="11"/>
      <c r="K1197" s="11"/>
      <c r="L1197" s="11"/>
      <c r="M1197" s="11"/>
      <c r="N1197" s="11"/>
      <c r="O1197" s="11"/>
    </row>
    <row r="1198" spans="7:15" x14ac:dyDescent="0.2">
      <c r="G1198" s="11"/>
      <c r="H1198" s="11"/>
      <c r="I1198" s="11"/>
      <c r="J1198" s="11"/>
      <c r="K1198" s="11"/>
      <c r="L1198" s="11"/>
      <c r="M1198" s="11"/>
      <c r="N1198" s="11"/>
      <c r="O1198" s="11"/>
    </row>
    <row r="1199" spans="7:15" x14ac:dyDescent="0.2">
      <c r="G1199" s="11"/>
      <c r="H1199" s="11"/>
      <c r="I1199" s="11"/>
      <c r="J1199" s="11"/>
      <c r="K1199" s="11"/>
      <c r="L1199" s="11"/>
      <c r="M1199" s="11"/>
      <c r="N1199" s="11"/>
      <c r="O1199" s="11"/>
    </row>
    <row r="1200" spans="7:15" x14ac:dyDescent="0.2">
      <c r="G1200" s="11"/>
      <c r="H1200" s="11"/>
      <c r="I1200" s="11"/>
      <c r="J1200" s="11"/>
      <c r="K1200" s="11"/>
      <c r="L1200" s="11"/>
      <c r="M1200" s="11"/>
      <c r="N1200" s="11"/>
      <c r="O1200" s="11"/>
    </row>
    <row r="1201" spans="7:15" x14ac:dyDescent="0.2">
      <c r="G1201" s="11"/>
      <c r="H1201" s="11"/>
      <c r="I1201" s="11"/>
      <c r="J1201" s="11"/>
      <c r="K1201" s="11"/>
      <c r="L1201" s="11"/>
      <c r="M1201" s="11"/>
      <c r="N1201" s="11"/>
      <c r="O1201" s="11"/>
    </row>
    <row r="1202" spans="7:15" x14ac:dyDescent="0.2">
      <c r="G1202" s="11"/>
      <c r="H1202" s="11"/>
      <c r="I1202" s="11"/>
      <c r="J1202" s="11"/>
      <c r="K1202" s="11"/>
      <c r="L1202" s="11"/>
      <c r="M1202" s="11"/>
      <c r="N1202" s="11"/>
      <c r="O1202" s="11"/>
    </row>
    <row r="1203" spans="7:15" x14ac:dyDescent="0.2">
      <c r="G1203" s="11"/>
      <c r="H1203" s="11"/>
      <c r="I1203" s="11"/>
      <c r="J1203" s="11"/>
      <c r="K1203" s="11"/>
      <c r="L1203" s="11"/>
      <c r="M1203" s="11"/>
      <c r="N1203" s="11"/>
      <c r="O1203" s="11"/>
    </row>
    <row r="1204" spans="7:15" x14ac:dyDescent="0.2">
      <c r="G1204" s="11"/>
      <c r="H1204" s="11"/>
      <c r="I1204" s="11"/>
      <c r="J1204" s="11"/>
      <c r="K1204" s="11"/>
      <c r="L1204" s="11"/>
      <c r="M1204" s="11"/>
      <c r="N1204" s="11"/>
      <c r="O1204" s="11"/>
    </row>
    <row r="1205" spans="7:15" x14ac:dyDescent="0.2">
      <c r="G1205" s="11"/>
      <c r="H1205" s="11"/>
      <c r="I1205" s="11"/>
      <c r="J1205" s="11"/>
      <c r="K1205" s="11"/>
      <c r="L1205" s="11"/>
      <c r="M1205" s="11"/>
      <c r="N1205" s="11"/>
      <c r="O1205" s="11"/>
    </row>
    <row r="1206" spans="7:15" x14ac:dyDescent="0.2">
      <c r="G1206" s="11"/>
      <c r="H1206" s="11"/>
      <c r="I1206" s="11"/>
      <c r="J1206" s="11"/>
      <c r="K1206" s="11"/>
      <c r="L1206" s="11"/>
      <c r="M1206" s="11"/>
      <c r="N1206" s="11"/>
      <c r="O1206" s="11"/>
    </row>
    <row r="1207" spans="7:15" x14ac:dyDescent="0.2">
      <c r="G1207" s="11"/>
      <c r="H1207" s="11"/>
      <c r="I1207" s="11"/>
      <c r="J1207" s="11"/>
      <c r="K1207" s="11"/>
      <c r="L1207" s="11"/>
      <c r="M1207" s="11"/>
      <c r="N1207" s="11"/>
      <c r="O1207" s="11"/>
    </row>
    <row r="1208" spans="7:15" x14ac:dyDescent="0.2">
      <c r="G1208" s="11"/>
      <c r="H1208" s="11"/>
      <c r="I1208" s="11"/>
      <c r="J1208" s="11"/>
      <c r="K1208" s="11"/>
      <c r="L1208" s="11"/>
      <c r="M1208" s="11"/>
      <c r="N1208" s="11"/>
      <c r="O1208" s="11"/>
    </row>
    <row r="1209" spans="7:15" x14ac:dyDescent="0.2">
      <c r="G1209" s="11"/>
      <c r="H1209" s="11"/>
      <c r="I1209" s="11"/>
      <c r="J1209" s="11"/>
      <c r="K1209" s="11"/>
      <c r="L1209" s="11"/>
      <c r="M1209" s="11"/>
      <c r="N1209" s="11"/>
      <c r="O1209" s="11"/>
    </row>
    <row r="1210" spans="7:15" x14ac:dyDescent="0.2">
      <c r="G1210" s="11"/>
      <c r="H1210" s="11"/>
      <c r="I1210" s="11"/>
      <c r="J1210" s="11"/>
      <c r="K1210" s="11"/>
      <c r="L1210" s="11"/>
      <c r="M1210" s="11"/>
      <c r="N1210" s="11"/>
      <c r="O1210" s="11"/>
    </row>
    <row r="1211" spans="7:15" x14ac:dyDescent="0.2">
      <c r="G1211" s="11"/>
      <c r="H1211" s="11"/>
      <c r="I1211" s="11"/>
      <c r="J1211" s="11"/>
      <c r="K1211" s="11"/>
      <c r="L1211" s="11"/>
      <c r="M1211" s="11"/>
      <c r="N1211" s="11"/>
      <c r="O1211" s="11"/>
    </row>
    <row r="1212" spans="7:15" x14ac:dyDescent="0.2">
      <c r="G1212" s="11"/>
      <c r="H1212" s="11"/>
      <c r="I1212" s="11"/>
      <c r="J1212" s="11"/>
      <c r="K1212" s="11"/>
      <c r="L1212" s="11"/>
      <c r="M1212" s="11"/>
      <c r="N1212" s="11"/>
      <c r="O1212" s="11"/>
    </row>
    <row r="1213" spans="7:15" x14ac:dyDescent="0.2">
      <c r="G1213" s="11"/>
      <c r="H1213" s="11"/>
      <c r="I1213" s="11"/>
      <c r="J1213" s="11"/>
      <c r="K1213" s="11"/>
      <c r="L1213" s="11"/>
      <c r="M1213" s="11"/>
      <c r="N1213" s="11"/>
      <c r="O1213" s="11"/>
    </row>
    <row r="1214" spans="7:15" x14ac:dyDescent="0.2">
      <c r="G1214" s="11"/>
      <c r="H1214" s="11"/>
      <c r="I1214" s="11"/>
      <c r="J1214" s="11"/>
      <c r="K1214" s="11"/>
      <c r="L1214" s="11"/>
      <c r="M1214" s="11"/>
      <c r="N1214" s="11"/>
      <c r="O1214" s="11"/>
    </row>
    <row r="1215" spans="7:15" x14ac:dyDescent="0.2">
      <c r="G1215" s="11"/>
      <c r="H1215" s="11"/>
      <c r="I1215" s="11"/>
      <c r="J1215" s="11"/>
      <c r="K1215" s="11"/>
      <c r="L1215" s="11"/>
      <c r="M1215" s="11"/>
      <c r="N1215" s="11"/>
      <c r="O1215" s="11"/>
    </row>
    <row r="1216" spans="7:15" x14ac:dyDescent="0.2">
      <c r="G1216" s="11"/>
      <c r="H1216" s="11"/>
      <c r="I1216" s="11"/>
      <c r="J1216" s="11"/>
      <c r="K1216" s="11"/>
      <c r="L1216" s="11"/>
      <c r="M1216" s="11"/>
      <c r="N1216" s="11"/>
      <c r="O1216" s="11"/>
    </row>
    <row r="1217" spans="7:15" x14ac:dyDescent="0.2">
      <c r="G1217" s="11"/>
      <c r="H1217" s="11"/>
      <c r="I1217" s="11"/>
      <c r="J1217" s="11"/>
      <c r="K1217" s="11"/>
      <c r="L1217" s="11"/>
      <c r="M1217" s="11"/>
      <c r="N1217" s="11"/>
      <c r="O1217" s="11"/>
    </row>
    <row r="1218" spans="7:15" x14ac:dyDescent="0.2">
      <c r="G1218" s="11"/>
      <c r="H1218" s="11"/>
      <c r="I1218" s="11"/>
      <c r="J1218" s="11"/>
      <c r="K1218" s="11"/>
      <c r="L1218" s="11"/>
      <c r="M1218" s="11"/>
      <c r="N1218" s="11"/>
      <c r="O1218" s="11"/>
    </row>
    <row r="1219" spans="7:15" x14ac:dyDescent="0.2">
      <c r="G1219" s="11"/>
      <c r="H1219" s="11"/>
      <c r="I1219" s="11"/>
      <c r="J1219" s="11"/>
      <c r="K1219" s="11"/>
      <c r="L1219" s="11"/>
      <c r="M1219" s="11"/>
      <c r="N1219" s="11"/>
      <c r="O1219" s="11"/>
    </row>
    <row r="1220" spans="7:15" x14ac:dyDescent="0.2">
      <c r="G1220" s="11"/>
      <c r="H1220" s="11"/>
      <c r="I1220" s="11"/>
      <c r="J1220" s="11"/>
      <c r="K1220" s="11"/>
      <c r="L1220" s="11"/>
      <c r="M1220" s="11"/>
      <c r="N1220" s="11"/>
      <c r="O1220" s="11"/>
    </row>
    <row r="1221" spans="7:15" x14ac:dyDescent="0.2">
      <c r="G1221" s="11"/>
      <c r="H1221" s="11"/>
      <c r="I1221" s="11"/>
      <c r="J1221" s="11"/>
      <c r="K1221" s="11"/>
      <c r="L1221" s="11"/>
      <c r="M1221" s="11"/>
      <c r="N1221" s="11"/>
      <c r="O1221" s="11"/>
    </row>
    <row r="1222" spans="7:15" x14ac:dyDescent="0.2">
      <c r="G1222" s="11"/>
      <c r="H1222" s="11"/>
      <c r="I1222" s="11"/>
      <c r="J1222" s="11"/>
      <c r="K1222" s="11"/>
      <c r="L1222" s="11"/>
      <c r="M1222" s="11"/>
      <c r="N1222" s="11"/>
      <c r="O1222" s="11"/>
    </row>
    <row r="1223" spans="7:15" x14ac:dyDescent="0.2">
      <c r="G1223" s="11"/>
      <c r="H1223" s="11"/>
      <c r="I1223" s="11"/>
      <c r="J1223" s="11"/>
      <c r="K1223" s="11"/>
      <c r="L1223" s="11"/>
      <c r="M1223" s="11"/>
      <c r="N1223" s="11"/>
      <c r="O1223" s="11"/>
    </row>
    <row r="1224" spans="7:15" x14ac:dyDescent="0.2">
      <c r="G1224" s="11"/>
      <c r="H1224" s="11"/>
      <c r="I1224" s="11"/>
      <c r="J1224" s="11"/>
      <c r="K1224" s="11"/>
      <c r="L1224" s="11"/>
      <c r="M1224" s="11"/>
      <c r="N1224" s="11"/>
      <c r="O1224" s="11"/>
    </row>
    <row r="1225" spans="7:15" x14ac:dyDescent="0.2">
      <c r="G1225" s="11"/>
      <c r="H1225" s="11"/>
      <c r="I1225" s="11"/>
      <c r="J1225" s="11"/>
      <c r="K1225" s="11"/>
      <c r="L1225" s="11"/>
      <c r="M1225" s="11"/>
      <c r="N1225" s="11"/>
      <c r="O1225" s="11"/>
    </row>
    <row r="1226" spans="7:15" x14ac:dyDescent="0.2">
      <c r="G1226" s="11"/>
      <c r="H1226" s="11"/>
      <c r="I1226" s="11"/>
      <c r="J1226" s="11"/>
      <c r="K1226" s="11"/>
      <c r="L1226" s="11"/>
      <c r="M1226" s="11"/>
      <c r="N1226" s="11"/>
      <c r="O1226" s="11"/>
    </row>
    <row r="1227" spans="7:15" x14ac:dyDescent="0.2">
      <c r="G1227" s="11"/>
      <c r="H1227" s="11"/>
      <c r="I1227" s="11"/>
      <c r="J1227" s="11"/>
      <c r="K1227" s="11"/>
      <c r="L1227" s="11"/>
      <c r="M1227" s="11"/>
      <c r="N1227" s="11"/>
      <c r="O1227" s="11"/>
    </row>
    <row r="1228" spans="7:15" x14ac:dyDescent="0.2">
      <c r="G1228" s="11"/>
      <c r="H1228" s="11"/>
      <c r="I1228" s="11"/>
      <c r="J1228" s="11"/>
      <c r="K1228" s="11"/>
      <c r="L1228" s="11"/>
      <c r="M1228" s="11"/>
      <c r="N1228" s="11"/>
      <c r="O1228" s="11"/>
    </row>
    <row r="1229" spans="7:15" x14ac:dyDescent="0.2">
      <c r="G1229" s="11"/>
      <c r="H1229" s="11"/>
      <c r="I1229" s="11"/>
      <c r="J1229" s="11"/>
      <c r="K1229" s="11"/>
      <c r="L1229" s="11"/>
      <c r="M1229" s="11"/>
      <c r="N1229" s="11"/>
      <c r="O1229" s="11"/>
    </row>
    <row r="1230" spans="7:15" x14ac:dyDescent="0.2">
      <c r="G1230" s="11"/>
      <c r="H1230" s="11"/>
      <c r="I1230" s="11"/>
      <c r="J1230" s="11"/>
      <c r="K1230" s="11"/>
      <c r="L1230" s="11"/>
      <c r="M1230" s="11"/>
      <c r="N1230" s="11"/>
      <c r="O1230" s="11"/>
    </row>
    <row r="1231" spans="7:15" x14ac:dyDescent="0.2">
      <c r="G1231" s="11"/>
      <c r="H1231" s="11"/>
      <c r="I1231" s="11"/>
      <c r="J1231" s="11"/>
      <c r="K1231" s="11"/>
      <c r="L1231" s="11"/>
      <c r="M1231" s="11"/>
      <c r="N1231" s="11"/>
      <c r="O1231" s="11"/>
    </row>
    <row r="1232" spans="7:15" x14ac:dyDescent="0.2">
      <c r="G1232" s="11"/>
      <c r="H1232" s="11"/>
      <c r="I1232" s="11"/>
      <c r="J1232" s="11"/>
      <c r="K1232" s="11"/>
      <c r="L1232" s="11"/>
      <c r="M1232" s="11"/>
      <c r="N1232" s="11"/>
      <c r="O1232" s="11"/>
    </row>
    <row r="1233" spans="7:15" x14ac:dyDescent="0.2">
      <c r="G1233" s="11"/>
      <c r="H1233" s="11"/>
      <c r="I1233" s="11"/>
      <c r="J1233" s="11"/>
      <c r="K1233" s="11"/>
      <c r="L1233" s="11"/>
      <c r="M1233" s="11"/>
      <c r="N1233" s="11"/>
      <c r="O1233" s="11"/>
    </row>
    <row r="1234" spans="7:15" x14ac:dyDescent="0.2">
      <c r="G1234" s="11"/>
      <c r="H1234" s="11"/>
      <c r="I1234" s="11"/>
      <c r="J1234" s="11"/>
      <c r="K1234" s="11"/>
      <c r="L1234" s="11"/>
      <c r="M1234" s="11"/>
      <c r="N1234" s="11"/>
      <c r="O1234" s="11"/>
    </row>
    <row r="1235" spans="7:15" x14ac:dyDescent="0.2">
      <c r="G1235" s="11"/>
      <c r="H1235" s="11"/>
      <c r="I1235" s="11"/>
      <c r="J1235" s="11"/>
      <c r="K1235" s="11"/>
      <c r="L1235" s="11"/>
      <c r="M1235" s="11"/>
      <c r="N1235" s="11"/>
      <c r="O1235" s="11"/>
    </row>
    <row r="1236" spans="7:15" x14ac:dyDescent="0.2">
      <c r="G1236" s="11"/>
      <c r="H1236" s="11"/>
      <c r="I1236" s="11"/>
      <c r="J1236" s="11"/>
      <c r="K1236" s="11"/>
      <c r="L1236" s="11"/>
      <c r="M1236" s="11"/>
      <c r="N1236" s="11"/>
      <c r="O1236" s="11"/>
    </row>
    <row r="1237" spans="7:15" x14ac:dyDescent="0.2">
      <c r="G1237" s="11"/>
      <c r="H1237" s="11"/>
      <c r="I1237" s="11"/>
      <c r="J1237" s="11"/>
      <c r="K1237" s="11"/>
      <c r="L1237" s="11"/>
      <c r="M1237" s="11"/>
      <c r="N1237" s="11"/>
      <c r="O1237" s="11"/>
    </row>
    <row r="1238" spans="7:15" x14ac:dyDescent="0.2">
      <c r="G1238" s="11"/>
      <c r="H1238" s="11"/>
      <c r="I1238" s="11"/>
      <c r="J1238" s="11"/>
      <c r="K1238" s="11"/>
      <c r="L1238" s="11"/>
      <c r="M1238" s="11"/>
      <c r="N1238" s="11"/>
      <c r="O1238" s="11"/>
    </row>
    <row r="1239" spans="7:15" x14ac:dyDescent="0.2">
      <c r="G1239" s="11"/>
      <c r="H1239" s="11"/>
      <c r="I1239" s="11"/>
      <c r="J1239" s="11"/>
      <c r="K1239" s="11"/>
      <c r="L1239" s="11"/>
      <c r="M1239" s="11"/>
      <c r="N1239" s="11"/>
      <c r="O1239" s="11"/>
    </row>
    <row r="1240" spans="7:15" x14ac:dyDescent="0.2">
      <c r="G1240" s="11"/>
      <c r="H1240" s="11"/>
      <c r="I1240" s="11"/>
      <c r="J1240" s="11"/>
      <c r="K1240" s="11"/>
      <c r="L1240" s="11"/>
      <c r="M1240" s="11"/>
      <c r="N1240" s="11"/>
      <c r="O1240" s="11"/>
    </row>
    <row r="1241" spans="7:15" x14ac:dyDescent="0.2">
      <c r="G1241" s="11"/>
      <c r="H1241" s="11"/>
      <c r="I1241" s="11"/>
      <c r="J1241" s="11"/>
      <c r="K1241" s="11"/>
      <c r="L1241" s="11"/>
      <c r="M1241" s="11"/>
      <c r="N1241" s="11"/>
      <c r="O1241" s="11"/>
    </row>
    <row r="1242" spans="7:15" x14ac:dyDescent="0.2">
      <c r="G1242" s="11"/>
      <c r="H1242" s="11"/>
      <c r="I1242" s="11"/>
      <c r="J1242" s="11"/>
      <c r="K1242" s="11"/>
      <c r="L1242" s="11"/>
      <c r="M1242" s="11"/>
      <c r="N1242" s="11"/>
      <c r="O1242" s="11"/>
    </row>
    <row r="1243" spans="7:15" x14ac:dyDescent="0.2">
      <c r="G1243" s="11"/>
      <c r="H1243" s="11"/>
      <c r="I1243" s="11"/>
      <c r="J1243" s="11"/>
      <c r="K1243" s="11"/>
      <c r="L1243" s="11"/>
      <c r="M1243" s="11"/>
      <c r="N1243" s="11"/>
      <c r="O1243" s="11"/>
    </row>
    <row r="1244" spans="7:15" x14ac:dyDescent="0.2">
      <c r="G1244" s="11"/>
      <c r="H1244" s="11"/>
      <c r="I1244" s="11"/>
      <c r="J1244" s="11"/>
      <c r="K1244" s="11"/>
      <c r="L1244" s="11"/>
      <c r="M1244" s="11"/>
      <c r="N1244" s="11"/>
      <c r="O1244" s="11"/>
    </row>
    <row r="1245" spans="7:15" x14ac:dyDescent="0.2">
      <c r="G1245" s="11"/>
      <c r="H1245" s="11"/>
      <c r="I1245" s="11"/>
      <c r="J1245" s="11"/>
      <c r="K1245" s="11"/>
      <c r="L1245" s="11"/>
      <c r="M1245" s="11"/>
      <c r="N1245" s="11"/>
      <c r="O1245" s="11"/>
    </row>
    <row r="1246" spans="7:15" x14ac:dyDescent="0.2">
      <c r="G1246" s="11"/>
      <c r="H1246" s="11"/>
      <c r="I1246" s="11"/>
      <c r="J1246" s="11"/>
      <c r="K1246" s="11"/>
      <c r="L1246" s="11"/>
      <c r="M1246" s="11"/>
      <c r="N1246" s="11"/>
      <c r="O1246" s="11"/>
    </row>
    <row r="1247" spans="7:15" x14ac:dyDescent="0.2">
      <c r="G1247" s="11"/>
      <c r="H1247" s="11"/>
      <c r="I1247" s="11"/>
      <c r="J1247" s="11"/>
      <c r="K1247" s="11"/>
      <c r="L1247" s="11"/>
      <c r="M1247" s="11"/>
      <c r="N1247" s="11"/>
      <c r="O1247" s="11"/>
    </row>
    <row r="1248" spans="7:15" x14ac:dyDescent="0.2">
      <c r="G1248" s="11"/>
      <c r="H1248" s="11"/>
      <c r="I1248" s="11"/>
      <c r="J1248" s="11"/>
      <c r="K1248" s="11"/>
      <c r="L1248" s="11"/>
      <c r="M1248" s="11"/>
      <c r="N1248" s="11"/>
      <c r="O1248" s="11"/>
    </row>
    <row r="1249" spans="7:15" x14ac:dyDescent="0.2">
      <c r="G1249" s="11"/>
      <c r="H1249" s="11"/>
      <c r="I1249" s="11"/>
      <c r="J1249" s="11"/>
      <c r="K1249" s="11"/>
      <c r="L1249" s="11"/>
      <c r="M1249" s="11"/>
      <c r="N1249" s="11"/>
      <c r="O1249" s="11"/>
    </row>
  </sheetData>
  <hyperlinks>
    <hyperlink ref="A32" r:id="rId1" xr:uid="{00000000-0004-0000-0000-000000000000}"/>
    <hyperlink ref="A30" r:id="rId2" xr:uid="{00000000-0004-0000-0000-000001000000}"/>
  </hyperlinks>
  <pageMargins left="0.7" right="0.7" top="0.75" bottom="0.75" header="0.3" footer="0.3"/>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8DCF78-EF66-964D-9B64-B1692D4E5D82}">
  <dimension ref="A1:L10"/>
  <sheetViews>
    <sheetView topLeftCell="A7" zoomScale="188" zoomScaleNormal="130" workbookViewId="0">
      <selection activeCell="E32" sqref="E32"/>
    </sheetView>
  </sheetViews>
  <sheetFormatPr baseColWidth="10" defaultColWidth="8.6640625" defaultRowHeight="16" x14ac:dyDescent="0.2"/>
  <cols>
    <col min="1" max="1" width="60.1640625" customWidth="1"/>
    <col min="4" max="4" width="11.1640625" customWidth="1"/>
    <col min="5" max="5" width="13.6640625" customWidth="1"/>
  </cols>
  <sheetData>
    <row r="1" spans="1:12" ht="64.5" customHeight="1" thickBot="1" x14ac:dyDescent="0.25">
      <c r="A1" s="74" t="s">
        <v>69</v>
      </c>
      <c r="B1" s="75"/>
      <c r="C1" s="75"/>
      <c r="D1" s="76" t="s">
        <v>70</v>
      </c>
      <c r="E1" s="76" t="s">
        <v>71</v>
      </c>
      <c r="G1" s="77"/>
      <c r="H1" s="77"/>
      <c r="I1" s="77"/>
      <c r="J1" s="77"/>
      <c r="K1" s="77"/>
      <c r="L1" s="77"/>
    </row>
    <row r="2" spans="1:12" ht="17" thickBot="1" x14ac:dyDescent="0.25">
      <c r="A2" s="78" t="s">
        <v>72</v>
      </c>
      <c r="B2" s="79">
        <v>10</v>
      </c>
      <c r="D2" s="79">
        <v>0</v>
      </c>
      <c r="E2" s="80">
        <f t="shared" ref="E2:E10" si="0">D2-(($B$3*(D2-$B$4))/$B$2)</f>
        <v>0.56999999999999995</v>
      </c>
      <c r="G2" s="77">
        <f t="shared" ref="G2:G10" si="1">$B$3</f>
        <v>0.56999999999999995</v>
      </c>
      <c r="H2" s="77">
        <v>0</v>
      </c>
      <c r="I2" s="77">
        <f t="shared" ref="I2:I10" si="2">$B$2</f>
        <v>10</v>
      </c>
      <c r="J2" s="77"/>
      <c r="K2" s="77"/>
      <c r="L2" s="77"/>
    </row>
    <row r="3" spans="1:12" ht="17" thickBot="1" x14ac:dyDescent="0.25">
      <c r="A3" s="78" t="s">
        <v>73</v>
      </c>
      <c r="B3" s="79">
        <v>0.56999999999999995</v>
      </c>
      <c r="D3" s="79">
        <v>2.5</v>
      </c>
      <c r="E3" s="80">
        <f t="shared" si="0"/>
        <v>2.9274999999999998</v>
      </c>
      <c r="G3" s="77">
        <f t="shared" si="1"/>
        <v>0.56999999999999995</v>
      </c>
      <c r="H3" s="77">
        <v>0</v>
      </c>
      <c r="I3" s="77">
        <f t="shared" si="2"/>
        <v>10</v>
      </c>
      <c r="J3" s="77"/>
      <c r="K3" s="77"/>
      <c r="L3" s="77"/>
    </row>
    <row r="4" spans="1:12" ht="17" thickBot="1" x14ac:dyDescent="0.25">
      <c r="A4" s="78" t="s">
        <v>74</v>
      </c>
      <c r="B4" s="79">
        <v>10</v>
      </c>
      <c r="D4" s="79">
        <v>5</v>
      </c>
      <c r="E4" s="80">
        <f t="shared" si="0"/>
        <v>5.2850000000000001</v>
      </c>
      <c r="G4" s="77">
        <f t="shared" si="1"/>
        <v>0.56999999999999995</v>
      </c>
      <c r="H4" s="77">
        <v>0</v>
      </c>
      <c r="I4" s="77">
        <f t="shared" si="2"/>
        <v>10</v>
      </c>
      <c r="J4" s="77"/>
      <c r="K4" s="77"/>
      <c r="L4" s="77"/>
    </row>
    <row r="5" spans="1:12" ht="17" thickBot="1" x14ac:dyDescent="0.25">
      <c r="D5" s="79">
        <v>7.5</v>
      </c>
      <c r="E5" s="80">
        <f t="shared" si="0"/>
        <v>7.6425000000000001</v>
      </c>
      <c r="G5" s="77">
        <f t="shared" si="1"/>
        <v>0.56999999999999995</v>
      </c>
      <c r="H5" s="77">
        <v>0</v>
      </c>
      <c r="I5" s="77">
        <f t="shared" si="2"/>
        <v>10</v>
      </c>
      <c r="J5" s="77"/>
      <c r="K5" s="77"/>
      <c r="L5" s="77"/>
    </row>
    <row r="6" spans="1:12" ht="17" thickBot="1" x14ac:dyDescent="0.25">
      <c r="D6" s="79">
        <v>10</v>
      </c>
      <c r="E6" s="80">
        <f t="shared" si="0"/>
        <v>10</v>
      </c>
      <c r="G6" s="77">
        <f t="shared" si="1"/>
        <v>0.56999999999999995</v>
      </c>
      <c r="H6" s="77">
        <v>0</v>
      </c>
      <c r="I6" s="77">
        <f t="shared" si="2"/>
        <v>10</v>
      </c>
      <c r="J6" s="77"/>
      <c r="K6" s="77"/>
      <c r="L6" s="77"/>
    </row>
    <row r="7" spans="1:12" ht="17" thickBot="1" x14ac:dyDescent="0.25">
      <c r="D7" s="79">
        <v>15</v>
      </c>
      <c r="E7" s="80">
        <f t="shared" si="0"/>
        <v>14.715</v>
      </c>
      <c r="G7" s="77">
        <f t="shared" si="1"/>
        <v>0.56999999999999995</v>
      </c>
      <c r="H7" s="77">
        <v>0</v>
      </c>
      <c r="I7" s="77">
        <f t="shared" si="2"/>
        <v>10</v>
      </c>
      <c r="J7" s="77"/>
      <c r="K7" s="77"/>
      <c r="L7" s="77"/>
    </row>
    <row r="8" spans="1:12" ht="17" thickBot="1" x14ac:dyDescent="0.25">
      <c r="D8" s="79">
        <v>20</v>
      </c>
      <c r="E8" s="80">
        <f t="shared" si="0"/>
        <v>19.43</v>
      </c>
      <c r="G8" s="77">
        <f t="shared" si="1"/>
        <v>0.56999999999999995</v>
      </c>
      <c r="H8" s="77">
        <v>0</v>
      </c>
      <c r="I8" s="77">
        <f t="shared" si="2"/>
        <v>10</v>
      </c>
      <c r="J8" s="77"/>
      <c r="K8" s="77"/>
      <c r="L8" s="77"/>
    </row>
    <row r="9" spans="1:12" ht="17" thickBot="1" x14ac:dyDescent="0.25">
      <c r="D9" s="79">
        <v>25</v>
      </c>
      <c r="E9" s="80">
        <f t="shared" si="0"/>
        <v>24.145</v>
      </c>
      <c r="G9" s="77">
        <f t="shared" si="1"/>
        <v>0.56999999999999995</v>
      </c>
      <c r="H9" s="77">
        <v>0</v>
      </c>
      <c r="I9" s="77">
        <f t="shared" si="2"/>
        <v>10</v>
      </c>
      <c r="J9" s="77"/>
      <c r="K9" s="77"/>
      <c r="L9" s="77"/>
    </row>
    <row r="10" spans="1:12" ht="17" thickBot="1" x14ac:dyDescent="0.25">
      <c r="D10" s="79">
        <v>30</v>
      </c>
      <c r="E10" s="80">
        <f t="shared" si="0"/>
        <v>28.86</v>
      </c>
      <c r="G10" s="77">
        <f t="shared" si="1"/>
        <v>0.56999999999999995</v>
      </c>
      <c r="H10" s="77">
        <v>0</v>
      </c>
      <c r="I10" s="77">
        <f t="shared" si="2"/>
        <v>10</v>
      </c>
      <c r="J10" s="77"/>
      <c r="K10" s="77"/>
      <c r="L10" s="77"/>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2E7037-B3ED-CF4B-8D08-56811CD607F1}">
  <dimension ref="A1:AM1033"/>
  <sheetViews>
    <sheetView tabSelected="1" topLeftCell="M1" zoomScale="160" zoomScaleNormal="70" workbookViewId="0">
      <selection activeCell="Q7" sqref="Q7"/>
    </sheetView>
  </sheetViews>
  <sheetFormatPr baseColWidth="10" defaultColWidth="11" defaultRowHeight="16" x14ac:dyDescent="0.2"/>
  <cols>
    <col min="1" max="1" width="9.1640625" style="47" bestFit="1" customWidth="1"/>
    <col min="2" max="2" width="12.83203125" style="47" bestFit="1" customWidth="1"/>
    <col min="3" max="3" width="9.6640625" customWidth="1"/>
    <col min="4" max="5" width="9.6640625" style="72" customWidth="1"/>
    <col min="6" max="6" width="10.6640625" customWidth="1"/>
    <col min="7" max="8" width="9.6640625" customWidth="1"/>
    <col min="9" max="9" width="11.83203125" bestFit="1" customWidth="1"/>
    <col min="10" max="10" width="12.83203125" bestFit="1" customWidth="1"/>
    <col min="11" max="11" width="19" style="73" bestFit="1" customWidth="1"/>
    <col min="12" max="12" width="12.83203125" bestFit="1" customWidth="1"/>
    <col min="13" max="15" width="12.83203125" customWidth="1"/>
    <col min="16" max="16" width="26.83203125" bestFit="1" customWidth="1"/>
  </cols>
  <sheetData>
    <row r="1" spans="1:39" ht="41" customHeight="1" x14ac:dyDescent="0.2">
      <c r="A1" s="40" t="s">
        <v>13</v>
      </c>
      <c r="B1" s="40" t="s">
        <v>75</v>
      </c>
      <c r="C1" s="41" t="s">
        <v>33</v>
      </c>
      <c r="D1" s="42" t="s">
        <v>34</v>
      </c>
      <c r="E1" s="42" t="s">
        <v>35</v>
      </c>
      <c r="F1" s="41" t="s">
        <v>36</v>
      </c>
      <c r="G1" s="41" t="s">
        <v>37</v>
      </c>
      <c r="H1" s="41" t="s">
        <v>35</v>
      </c>
      <c r="I1" s="41" t="s">
        <v>38</v>
      </c>
      <c r="J1" s="41" t="s">
        <v>39</v>
      </c>
      <c r="K1" s="43" t="s">
        <v>40</v>
      </c>
      <c r="L1" s="41" t="s">
        <v>41</v>
      </c>
      <c r="M1" s="41" t="s">
        <v>42</v>
      </c>
      <c r="N1" s="41" t="s">
        <v>43</v>
      </c>
      <c r="O1" s="41" t="s">
        <v>44</v>
      </c>
      <c r="P1" s="44" t="s">
        <v>1</v>
      </c>
      <c r="Q1" s="45">
        <v>9.2065130780396895</v>
      </c>
      <c r="R1" s="46"/>
    </row>
    <row r="2" spans="1:39" ht="15" customHeight="1" x14ac:dyDescent="0.2">
      <c r="A2" s="47">
        <v>0</v>
      </c>
      <c r="B2" s="47">
        <v>0.108</v>
      </c>
      <c r="C2" s="11">
        <v>0.03</v>
      </c>
      <c r="D2" s="48">
        <f>$Q$1*(1-EXP(-(A2-$Q$7)/$Q$6))</f>
        <v>7.8002070647477634E-2</v>
      </c>
      <c r="E2" s="48">
        <v>0</v>
      </c>
      <c r="F2" s="11">
        <f>(C2-D2)^2</f>
        <v>2.3041987864454339E-3</v>
      </c>
      <c r="G2" s="11">
        <f>($Q$1/$Q$6)*EXP(-(A2-$Q$7)/$Q$6)</f>
        <v>6.8585514526032849</v>
      </c>
      <c r="H2" s="11">
        <f>$Q$1*(A2+$Q$6*EXP(-(A2-$Q$7)/$Q$6))-$Q$1*$Q$6</f>
        <v>-0.1038182428790595</v>
      </c>
      <c r="I2" s="12">
        <f t="shared" ref="I2:I65" si="0">$Q$2*G2</f>
        <v>823.02617431239423</v>
      </c>
      <c r="J2" s="49">
        <f t="shared" ref="J2:J65" si="1">$Q$9*D2*D2</f>
        <v>1.9800971682254987E-3</v>
      </c>
      <c r="K2" s="50">
        <f>I2+J2</f>
        <v>823.02815440956249</v>
      </c>
      <c r="L2" s="11">
        <f t="shared" ref="L2:L65" si="2">K2/$Q$2</f>
        <v>6.8585679534130204</v>
      </c>
      <c r="M2" s="11">
        <f>L2*D2</f>
        <v>0.53498250204264852</v>
      </c>
      <c r="N2" s="12">
        <f>SQRT((POWER(K2,2)+POWER(($Q$2*9.81),2)))</f>
        <v>1436.3757109303995</v>
      </c>
      <c r="O2" s="18"/>
      <c r="P2" s="51" t="s">
        <v>12</v>
      </c>
      <c r="Q2" s="47">
        <v>120</v>
      </c>
      <c r="R2" s="52"/>
    </row>
    <row r="3" spans="1:39" x14ac:dyDescent="0.2">
      <c r="A3" s="47">
        <v>0.02</v>
      </c>
      <c r="B3" s="47">
        <v>0.64800000000000002</v>
      </c>
      <c r="C3" s="11">
        <v>0.18</v>
      </c>
      <c r="D3" s="48">
        <f t="shared" ref="D3:D66" si="3">$Q$1*(1-EXP(-(A3-$Q$7)/$Q$6))</f>
        <v>0.21414763138808079</v>
      </c>
      <c r="E3" s="48">
        <f>D3*(A3-A2)+E2</f>
        <v>4.2829526277616157E-3</v>
      </c>
      <c r="F3" s="11">
        <f t="shared" ref="F3:F66" si="4">(C3-D3)^2</f>
        <v>1.1660607294162412E-3</v>
      </c>
      <c r="G3" s="11">
        <f t="shared" ref="G3:G66" si="5">($Q$1/$Q$6)*EXP(-(A3-$Q$7)/$Q$6)</f>
        <v>6.7562608016278087</v>
      </c>
      <c r="H3" s="11">
        <f t="shared" ref="H3:H66" si="6">$Q$1*(A3+$Q$6*EXP(-(A3-$Q$7)/$Q$6))-$Q$1*$Q$6</f>
        <v>-0.10089333618316942</v>
      </c>
      <c r="I3" s="12">
        <f t="shared" si="0"/>
        <v>810.75129619533709</v>
      </c>
      <c r="J3" s="49">
        <f t="shared" si="1"/>
        <v>1.4924534344746748E-2</v>
      </c>
      <c r="K3" s="50">
        <f>I3+J3</f>
        <v>810.76622072968189</v>
      </c>
      <c r="L3" s="11">
        <f t="shared" si="2"/>
        <v>6.7563851727473487</v>
      </c>
      <c r="M3" s="11">
        <f>L3*D3</f>
        <v>1.4468638814893937</v>
      </c>
      <c r="N3" s="12">
        <f>SQRT((POWER(K3,2)+POWER(($Q$2*9.81),2)))</f>
        <v>1429.385079212838</v>
      </c>
      <c r="O3" s="18"/>
      <c r="P3" s="51" t="s">
        <v>45</v>
      </c>
      <c r="Q3" s="47">
        <v>1.72</v>
      </c>
      <c r="R3" s="52"/>
    </row>
    <row r="4" spans="1:39" x14ac:dyDescent="0.2">
      <c r="A4" s="47">
        <v>0.04</v>
      </c>
      <c r="B4" s="47">
        <v>1.08</v>
      </c>
      <c r="C4" s="11">
        <v>0.3</v>
      </c>
      <c r="D4" s="48">
        <f t="shared" si="3"/>
        <v>0.34826267327469318</v>
      </c>
      <c r="E4" s="48">
        <f t="shared" ref="E4:E67" si="7">D4*(A4-A3)+E3</f>
        <v>1.124820609325548E-2</v>
      </c>
      <c r="F4" s="11">
        <f t="shared" si="4"/>
        <v>2.3292856316197842E-3</v>
      </c>
      <c r="G4" s="11">
        <f t="shared" si="5"/>
        <v>6.6554957464504092</v>
      </c>
      <c r="H4" s="11">
        <f t="shared" si="6"/>
        <v>-9.5265874314009125E-2</v>
      </c>
      <c r="I4" s="12">
        <f t="shared" si="0"/>
        <v>798.65948957404908</v>
      </c>
      <c r="J4" s="49">
        <f t="shared" si="1"/>
        <v>3.9471906017214238E-2</v>
      </c>
      <c r="K4" s="50">
        <f t="shared" ref="K4:K67" si="8">I4+J4</f>
        <v>798.69896148006626</v>
      </c>
      <c r="L4" s="11">
        <f t="shared" si="2"/>
        <v>6.6558246790005517</v>
      </c>
      <c r="M4" s="11">
        <f t="shared" ref="M4:M67" si="9">L4*D4</f>
        <v>2.3179752955564088</v>
      </c>
      <c r="N4" s="12">
        <f t="shared" ref="N4:N67" si="10">SQRT((POWER(K4,2)+POWER(($Q$2*9.81),2)))</f>
        <v>1422.5750845102471</v>
      </c>
      <c r="O4" s="18"/>
      <c r="P4" s="51" t="s">
        <v>3</v>
      </c>
      <c r="Q4" s="47">
        <v>25</v>
      </c>
      <c r="R4" s="52"/>
    </row>
    <row r="5" spans="1:39" x14ac:dyDescent="0.2">
      <c r="A5" s="47">
        <v>0.06</v>
      </c>
      <c r="B5" s="47">
        <v>1.4040000000000001</v>
      </c>
      <c r="C5" s="11">
        <v>0.39</v>
      </c>
      <c r="D5" s="48">
        <f t="shared" si="3"/>
        <v>0.48037748012115267</v>
      </c>
      <c r="E5" s="48">
        <f t="shared" si="7"/>
        <v>2.0855755695678532E-2</v>
      </c>
      <c r="F5" s="11">
        <f t="shared" si="4"/>
        <v>8.1680889130493432E-3</v>
      </c>
      <c r="G5" s="11">
        <f t="shared" si="5"/>
        <v>6.5562335338427431</v>
      </c>
      <c r="H5" s="11">
        <f t="shared" si="6"/>
        <v>-8.6976164052080307E-2</v>
      </c>
      <c r="I5" s="12">
        <f t="shared" si="0"/>
        <v>786.74802406112917</v>
      </c>
      <c r="J5" s="49">
        <f t="shared" si="1"/>
        <v>7.5099927671866296E-2</v>
      </c>
      <c r="K5" s="50">
        <f t="shared" si="8"/>
        <v>786.82312398880106</v>
      </c>
      <c r="L5" s="11">
        <f t="shared" si="2"/>
        <v>6.5568593665733426</v>
      </c>
      <c r="M5" s="11">
        <f t="shared" si="9"/>
        <v>3.1497675800232794</v>
      </c>
      <c r="N5" s="12">
        <f t="shared" si="10"/>
        <v>1415.9415483852065</v>
      </c>
      <c r="O5" s="18"/>
      <c r="P5" s="51" t="s">
        <v>46</v>
      </c>
      <c r="Q5" s="47">
        <v>760</v>
      </c>
      <c r="R5" s="52"/>
    </row>
    <row r="6" spans="1:39" x14ac:dyDescent="0.2">
      <c r="A6" s="47">
        <v>0.09</v>
      </c>
      <c r="B6" s="47">
        <v>1.6919999999999999</v>
      </c>
      <c r="C6" s="11">
        <v>0.47</v>
      </c>
      <c r="D6" s="48">
        <f t="shared" si="3"/>
        <v>0.6748643856797667</v>
      </c>
      <c r="E6" s="48">
        <f t="shared" si="7"/>
        <v>4.1101687266071538E-2</v>
      </c>
      <c r="F6" s="11">
        <f t="shared" si="4"/>
        <v>4.1969416519948212E-2</v>
      </c>
      <c r="G6" s="11">
        <f t="shared" si="5"/>
        <v>6.4101091059320829</v>
      </c>
      <c r="H6" s="11">
        <f t="shared" si="6"/>
        <v>-6.9636576825770291E-2</v>
      </c>
      <c r="I6" s="12">
        <f t="shared" si="0"/>
        <v>769.21309271184998</v>
      </c>
      <c r="J6" s="49">
        <f t="shared" si="1"/>
        <v>0.14822015367570412</v>
      </c>
      <c r="K6" s="50">
        <f t="shared" si="8"/>
        <v>769.36131286552563</v>
      </c>
      <c r="L6" s="11">
        <f t="shared" si="2"/>
        <v>6.4113442738793802</v>
      </c>
      <c r="M6" s="11">
        <f t="shared" si="9"/>
        <v>4.3267879147730977</v>
      </c>
      <c r="N6" s="12">
        <f t="shared" si="10"/>
        <v>1406.3131478209841</v>
      </c>
      <c r="O6" s="18"/>
      <c r="P6" s="51" t="s">
        <v>2</v>
      </c>
      <c r="Q6" s="53">
        <v>1.3309677809484572</v>
      </c>
      <c r="R6" s="52"/>
      <c r="AD6" t="s">
        <v>47</v>
      </c>
      <c r="AE6" t="s">
        <v>48</v>
      </c>
      <c r="AF6" t="s">
        <v>49</v>
      </c>
      <c r="AJ6" t="s">
        <v>50</v>
      </c>
      <c r="AK6" t="s">
        <v>51</v>
      </c>
    </row>
    <row r="7" spans="1:39" x14ac:dyDescent="0.2">
      <c r="A7" s="47">
        <v>0.11</v>
      </c>
      <c r="B7" s="47">
        <v>1.9080000000000001</v>
      </c>
      <c r="C7" s="11">
        <v>0.53</v>
      </c>
      <c r="D7" s="48">
        <f t="shared" si="3"/>
        <v>0.80210814912843453</v>
      </c>
      <c r="E7" s="48">
        <f t="shared" si="7"/>
        <v>5.7143850248640229E-2</v>
      </c>
      <c r="F7" s="11">
        <f t="shared" si="4"/>
        <v>7.4042844822102355E-2</v>
      </c>
      <c r="G7" s="11">
        <f t="shared" si="5"/>
        <v>6.3145066689159188</v>
      </c>
      <c r="H7" s="11">
        <f t="shared" si="6"/>
        <v>-5.4863664741780838E-2</v>
      </c>
      <c r="I7" s="12">
        <f t="shared" si="0"/>
        <v>757.74080026991021</v>
      </c>
      <c r="J7" s="49">
        <f t="shared" si="1"/>
        <v>0.20938236294994914</v>
      </c>
      <c r="K7" s="50">
        <f t="shared" si="8"/>
        <v>757.95018263286011</v>
      </c>
      <c r="L7" s="11">
        <f t="shared" si="2"/>
        <v>6.3162515219405009</v>
      </c>
      <c r="M7" s="11">
        <f t="shared" si="9"/>
        <v>5.0663168176933526</v>
      </c>
      <c r="N7" s="12">
        <f t="shared" si="10"/>
        <v>1400.102967411035</v>
      </c>
      <c r="O7" s="18"/>
      <c r="P7" s="51" t="s">
        <v>52</v>
      </c>
      <c r="Q7" s="53">
        <v>-1.1324650431867592E-2</v>
      </c>
      <c r="R7" s="52"/>
      <c r="AD7">
        <v>40.299999999999997</v>
      </c>
      <c r="AE7">
        <v>5.8537195604718351</v>
      </c>
      <c r="AF7">
        <f>((AD7+Q1*Q6)/Q1)-Q6*EXP(-AE7/Q6)-AE7</f>
        <v>-0.16178784414344971</v>
      </c>
      <c r="AI7">
        <v>0.3</v>
      </c>
      <c r="AL7" t="s">
        <v>49</v>
      </c>
      <c r="AM7" t="s">
        <v>53</v>
      </c>
    </row>
    <row r="8" spans="1:39" x14ac:dyDescent="0.2">
      <c r="A8" s="47">
        <v>0.13</v>
      </c>
      <c r="B8" s="47">
        <v>2.16</v>
      </c>
      <c r="C8" s="11">
        <v>0.6</v>
      </c>
      <c r="D8" s="48">
        <f t="shared" si="3"/>
        <v>0.92745415800229458</v>
      </c>
      <c r="E8" s="48">
        <f t="shared" si="7"/>
        <v>7.5692933408686131E-2</v>
      </c>
      <c r="F8" s="11">
        <f t="shared" si="4"/>
        <v>0.10722622559299172</v>
      </c>
      <c r="G8" s="11">
        <f t="shared" si="5"/>
        <v>6.2203300775152339</v>
      </c>
      <c r="H8" s="11">
        <f t="shared" si="6"/>
        <v>-3.7564902462573713E-2</v>
      </c>
      <c r="I8" s="12">
        <f t="shared" si="0"/>
        <v>746.43960930182811</v>
      </c>
      <c r="J8" s="49">
        <f t="shared" si="1"/>
        <v>0.27993625261470306</v>
      </c>
      <c r="K8" s="50">
        <f t="shared" si="8"/>
        <v>746.71954555444279</v>
      </c>
      <c r="L8" s="11">
        <f t="shared" si="2"/>
        <v>6.2226628796203567</v>
      </c>
      <c r="M8" s="11">
        <f t="shared" si="9"/>
        <v>5.7712345615504317</v>
      </c>
      <c r="N8" s="12">
        <f t="shared" si="10"/>
        <v>1394.0552068383208</v>
      </c>
      <c r="O8" s="18"/>
      <c r="P8" s="51" t="s">
        <v>54</v>
      </c>
      <c r="Q8" s="54">
        <f>SUM(F:F)</f>
        <v>11.011578512964316</v>
      </c>
      <c r="R8" s="52"/>
      <c r="AI8">
        <v>1.46</v>
      </c>
      <c r="AJ8">
        <f>AI8-$AI$7</f>
        <v>1.1599999999999999</v>
      </c>
      <c r="AK8">
        <v>1.06</v>
      </c>
      <c r="AL8">
        <f>AJ8-AK8</f>
        <v>9.9999999999999867E-2</v>
      </c>
      <c r="AM8" s="54">
        <f>AL8/AK8*100</f>
        <v>9.4339622641509298</v>
      </c>
    </row>
    <row r="9" spans="1:39" x14ac:dyDescent="0.2">
      <c r="A9" s="47">
        <v>0.15</v>
      </c>
      <c r="B9" s="47">
        <v>2.4480000000000004</v>
      </c>
      <c r="C9" s="11">
        <v>0.68</v>
      </c>
      <c r="D9" s="48">
        <f t="shared" si="3"/>
        <v>1.0509307160258559</v>
      </c>
      <c r="E9" s="48">
        <f t="shared" si="7"/>
        <v>9.6711547729203234E-2</v>
      </c>
      <c r="F9" s="11">
        <f t="shared" si="4"/>
        <v>0.13758959609145407</v>
      </c>
      <c r="G9" s="11">
        <f t="shared" si="5"/>
        <v>6.1275580662081142</v>
      </c>
      <c r="H9" s="11">
        <f t="shared" si="6"/>
        <v>-1.7777961333553804E-2</v>
      </c>
      <c r="I9" s="12">
        <f t="shared" si="0"/>
        <v>735.30696794497374</v>
      </c>
      <c r="J9" s="49">
        <f t="shared" si="1"/>
        <v>0.35943669349117613</v>
      </c>
      <c r="K9" s="50">
        <f t="shared" si="8"/>
        <v>735.66640463846488</v>
      </c>
      <c r="L9" s="11">
        <f t="shared" si="2"/>
        <v>6.1305533719872072</v>
      </c>
      <c r="M9" s="11">
        <f t="shared" si="9"/>
        <v>6.442786844857241</v>
      </c>
      <c r="N9" s="12">
        <f t="shared" si="10"/>
        <v>1388.1660199391447</v>
      </c>
      <c r="O9" s="18"/>
      <c r="P9" s="55" t="s">
        <v>55</v>
      </c>
      <c r="Q9" s="56">
        <f>0.5*Q10*Q11*Q12</f>
        <v>0.32544247897321144</v>
      </c>
      <c r="R9" s="81" t="s">
        <v>56</v>
      </c>
      <c r="AI9">
        <v>2.2000000000000002</v>
      </c>
      <c r="AJ9">
        <f t="shared" ref="AJ9:AJ10" si="11">AI9-$AI$7</f>
        <v>1.9000000000000001</v>
      </c>
      <c r="AK9">
        <v>1.78</v>
      </c>
      <c r="AL9">
        <f t="shared" ref="AL9:AL10" si="12">AJ9-AK9</f>
        <v>0.12000000000000011</v>
      </c>
      <c r="AM9" s="54">
        <f t="shared" ref="AM9:AM10" si="13">AL9/AK9*100</f>
        <v>6.741573033707871</v>
      </c>
    </row>
    <row r="10" spans="1:39" x14ac:dyDescent="0.2">
      <c r="A10" s="47">
        <v>0.17</v>
      </c>
      <c r="B10" s="47">
        <v>2.8440000000000003</v>
      </c>
      <c r="C10" s="11">
        <v>0.79</v>
      </c>
      <c r="D10" s="48">
        <f t="shared" si="3"/>
        <v>1.1725657047927425</v>
      </c>
      <c r="E10" s="48">
        <f t="shared" si="7"/>
        <v>0.1201628618250581</v>
      </c>
      <c r="F10" s="11">
        <f t="shared" si="4"/>
        <v>0.14635651848356776</v>
      </c>
      <c r="G10" s="11">
        <f t="shared" si="5"/>
        <v>6.0361696866335102</v>
      </c>
      <c r="H10" s="11">
        <f t="shared" si="6"/>
        <v>4.4600491424873212E-3</v>
      </c>
      <c r="I10" s="12">
        <f t="shared" si="0"/>
        <v>724.34036239602119</v>
      </c>
      <c r="J10" s="49">
        <f t="shared" si="1"/>
        <v>0.44745422683021879</v>
      </c>
      <c r="K10" s="50">
        <f t="shared" si="8"/>
        <v>724.78781662285144</v>
      </c>
      <c r="L10" s="11">
        <f t="shared" si="2"/>
        <v>6.0398984718570956</v>
      </c>
      <c r="M10" s="11">
        <f t="shared" si="9"/>
        <v>7.0821778085297238</v>
      </c>
      <c r="N10" s="12">
        <f t="shared" si="10"/>
        <v>1382.4316327127792</v>
      </c>
      <c r="O10" s="18"/>
      <c r="P10" s="51" t="s">
        <v>57</v>
      </c>
      <c r="Q10" s="57">
        <f>1.293*Q5/760*273/(273+Q4)</f>
        <v>1.1845268456375837</v>
      </c>
      <c r="R10" s="82"/>
      <c r="AI10">
        <v>5.85</v>
      </c>
      <c r="AJ10">
        <f t="shared" si="11"/>
        <v>5.55</v>
      </c>
      <c r="AK10">
        <v>5.4</v>
      </c>
      <c r="AL10">
        <f t="shared" si="12"/>
        <v>0.14999999999999947</v>
      </c>
      <c r="AM10" s="54">
        <f t="shared" si="13"/>
        <v>2.7777777777777675</v>
      </c>
    </row>
    <row r="11" spans="1:39" x14ac:dyDescent="0.2">
      <c r="A11" s="47">
        <v>0.19</v>
      </c>
      <c r="B11" s="47">
        <v>3.3839999999999999</v>
      </c>
      <c r="C11" s="11">
        <v>0.94</v>
      </c>
      <c r="D11" s="48">
        <f t="shared" si="3"/>
        <v>1.2923865900614862</v>
      </c>
      <c r="E11" s="48">
        <f t="shared" si="7"/>
        <v>0.14601059362628782</v>
      </c>
      <c r="F11" s="11">
        <f t="shared" si="4"/>
        <v>0.12417630885516193</v>
      </c>
      <c r="G11" s="11">
        <f t="shared" si="5"/>
        <v>5.9461443028609908</v>
      </c>
      <c r="H11" s="11">
        <f t="shared" si="6"/>
        <v>2.9112572925859226E-2</v>
      </c>
      <c r="I11" s="12">
        <f t="shared" si="0"/>
        <v>713.53731634331893</v>
      </c>
      <c r="J11" s="49">
        <f t="shared" si="1"/>
        <v>0.54357456320616715</v>
      </c>
      <c r="K11" s="50">
        <f t="shared" si="8"/>
        <v>714.08089090652516</v>
      </c>
      <c r="L11" s="11">
        <f t="shared" si="2"/>
        <v>5.95067409088771</v>
      </c>
      <c r="M11" s="11">
        <f t="shared" si="9"/>
        <v>7.6905713968896015</v>
      </c>
      <c r="N11" s="12">
        <f t="shared" si="10"/>
        <v>1376.848342686244</v>
      </c>
      <c r="O11" s="18"/>
      <c r="P11" s="51" t="s">
        <v>58</v>
      </c>
      <c r="Q11" s="57">
        <f>(0.2025*Q3^0.725*Q2^0.425)*0.266</f>
        <v>0.61054378927147568</v>
      </c>
      <c r="R11" s="82"/>
    </row>
    <row r="12" spans="1:39" ht="17" thickBot="1" x14ac:dyDescent="0.25">
      <c r="A12" s="47">
        <v>0.21</v>
      </c>
      <c r="B12" s="47">
        <v>4.1040000000000001</v>
      </c>
      <c r="C12" s="11">
        <v>1.1399999999999999</v>
      </c>
      <c r="D12" s="48">
        <f t="shared" si="3"/>
        <v>1.4104204279574273</v>
      </c>
      <c r="E12" s="48">
        <f t="shared" si="7"/>
        <v>0.17421900218543634</v>
      </c>
      <c r="F12" s="11">
        <f t="shared" si="4"/>
        <v>7.3127207856678172E-2</v>
      </c>
      <c r="G12" s="11">
        <f t="shared" si="5"/>
        <v>5.8574615867310555</v>
      </c>
      <c r="H12" s="11">
        <f t="shared" si="6"/>
        <v>5.614359918546441E-2</v>
      </c>
      <c r="I12" s="12">
        <f t="shared" si="0"/>
        <v>702.89539040772661</v>
      </c>
      <c r="J12" s="49">
        <f t="shared" si="1"/>
        <v>0.64739809680082527</v>
      </c>
      <c r="K12" s="50">
        <f t="shared" si="8"/>
        <v>703.54278850452738</v>
      </c>
      <c r="L12" s="11">
        <f t="shared" si="2"/>
        <v>5.8628565708710614</v>
      </c>
      <c r="M12" s="11">
        <f t="shared" si="9"/>
        <v>8.2690926737409765</v>
      </c>
      <c r="N12" s="12">
        <f t="shared" si="10"/>
        <v>1371.4125182660125</v>
      </c>
      <c r="O12" s="18"/>
      <c r="P12" s="58" t="s">
        <v>59</v>
      </c>
      <c r="Q12" s="59">
        <v>0.9</v>
      </c>
      <c r="R12" s="83"/>
    </row>
    <row r="13" spans="1:39" ht="17" thickBot="1" x14ac:dyDescent="0.25">
      <c r="A13" s="47">
        <v>0.23</v>
      </c>
      <c r="B13" s="47">
        <v>5.0039999999999996</v>
      </c>
      <c r="C13" s="11">
        <v>1.39</v>
      </c>
      <c r="D13" s="48">
        <f t="shared" si="3"/>
        <v>1.5266938710821201</v>
      </c>
      <c r="E13" s="48">
        <f t="shared" si="7"/>
        <v>0.20475287960707877</v>
      </c>
      <c r="F13" s="11">
        <f t="shared" si="4"/>
        <v>1.8685214391415288E-2</v>
      </c>
      <c r="G13" s="11">
        <f t="shared" si="5"/>
        <v>5.7701015132649385</v>
      </c>
      <c r="H13" s="11">
        <f t="shared" si="6"/>
        <v>8.5517654167349022E-2</v>
      </c>
      <c r="I13" s="12">
        <f t="shared" si="0"/>
        <v>692.41218159179266</v>
      </c>
      <c r="J13" s="49">
        <f t="shared" si="1"/>
        <v>0.75853943461366902</v>
      </c>
      <c r="K13" s="50">
        <f t="shared" si="8"/>
        <v>693.17072102640634</v>
      </c>
      <c r="L13" s="11">
        <f t="shared" si="2"/>
        <v>5.7764226752200525</v>
      </c>
      <c r="M13" s="11">
        <f t="shared" si="9"/>
        <v>8.8188290950382378</v>
      </c>
      <c r="N13" s="12">
        <f t="shared" si="10"/>
        <v>1366.1205980762709</v>
      </c>
      <c r="O13" s="18"/>
      <c r="P13" s="60" t="s">
        <v>60</v>
      </c>
      <c r="Q13" s="61">
        <f>SLOPE(O16:O333,D16:D333)</f>
        <v>-6.5940454895104902E-2</v>
      </c>
      <c r="R13" s="62"/>
    </row>
    <row r="14" spans="1:39" ht="17" thickBot="1" x14ac:dyDescent="0.25">
      <c r="A14" s="47">
        <v>0.26</v>
      </c>
      <c r="B14" s="47">
        <v>6.048</v>
      </c>
      <c r="C14" s="11">
        <v>1.68</v>
      </c>
      <c r="D14" s="48">
        <f t="shared" si="3"/>
        <v>1.6978606213635459</v>
      </c>
      <c r="E14" s="48">
        <f t="shared" si="7"/>
        <v>0.25568869824798512</v>
      </c>
      <c r="F14" s="11">
        <f t="shared" si="4"/>
        <v>3.1900179549195352E-4</v>
      </c>
      <c r="G14" s="11">
        <f t="shared" si="5"/>
        <v>5.6414982873029613</v>
      </c>
      <c r="H14" s="11">
        <f t="shared" si="6"/>
        <v>0.13389561671431238</v>
      </c>
      <c r="I14" s="12">
        <f t="shared" si="0"/>
        <v>676.97979447635532</v>
      </c>
      <c r="J14" s="49">
        <f t="shared" si="1"/>
        <v>0.93816302182809608</v>
      </c>
      <c r="K14" s="50">
        <f t="shared" si="8"/>
        <v>677.91795749818345</v>
      </c>
      <c r="L14" s="11">
        <f t="shared" si="2"/>
        <v>5.6493163124848618</v>
      </c>
      <c r="M14" s="11">
        <f t="shared" si="9"/>
        <v>9.5917517045947633</v>
      </c>
      <c r="N14" s="12">
        <f t="shared" si="10"/>
        <v>1358.4449186840477</v>
      </c>
      <c r="O14" s="18"/>
      <c r="P14" s="84" t="s">
        <v>61</v>
      </c>
      <c r="Q14" s="84"/>
      <c r="AE14">
        <v>2.16</v>
      </c>
    </row>
    <row r="15" spans="1:39" ht="19" x14ac:dyDescent="0.25">
      <c r="A15" s="47">
        <v>0.28000000000000003</v>
      </c>
      <c r="B15" s="47">
        <v>7.1639999999999997</v>
      </c>
      <c r="C15" s="11">
        <v>1.99</v>
      </c>
      <c r="D15" s="48">
        <f t="shared" si="3"/>
        <v>1.8098470886299665</v>
      </c>
      <c r="E15" s="48">
        <f t="shared" si="7"/>
        <v>0.29188564002058448</v>
      </c>
      <c r="F15" s="11">
        <f t="shared" si="4"/>
        <v>3.2455071475099156E-2</v>
      </c>
      <c r="G15" s="11">
        <f t="shared" si="5"/>
        <v>5.5573591602185939</v>
      </c>
      <c r="H15" s="11">
        <f t="shared" si="6"/>
        <v>0.16897549844126125</v>
      </c>
      <c r="I15" s="12">
        <f t="shared" si="0"/>
        <v>666.88309922623125</v>
      </c>
      <c r="J15" s="49">
        <f t="shared" si="1"/>
        <v>1.0660019678173138</v>
      </c>
      <c r="K15" s="50">
        <f t="shared" si="8"/>
        <v>667.94910119404858</v>
      </c>
      <c r="L15" s="11">
        <f t="shared" si="2"/>
        <v>5.5662425099504045</v>
      </c>
      <c r="M15" s="11">
        <f t="shared" si="9"/>
        <v>10.074047801242097</v>
      </c>
      <c r="N15" s="12">
        <f t="shared" si="10"/>
        <v>1353.4976327226943</v>
      </c>
      <c r="O15" s="18"/>
      <c r="P15" s="63" t="s">
        <v>62</v>
      </c>
      <c r="Q15" s="64">
        <f>INTERCEPT(K2:K275,D2:D275)</f>
        <v>823.05719144375348</v>
      </c>
      <c r="AE15">
        <f>2.16-0.3</f>
        <v>1.86</v>
      </c>
    </row>
    <row r="16" spans="1:39" ht="19" x14ac:dyDescent="0.25">
      <c r="A16" s="47">
        <v>0.3</v>
      </c>
      <c r="B16" s="47">
        <v>8.2799999999999994</v>
      </c>
      <c r="C16" s="11">
        <v>2.2999999999999998</v>
      </c>
      <c r="D16" s="48">
        <f t="shared" si="3"/>
        <v>1.9201633535633875</v>
      </c>
      <c r="E16" s="48">
        <f t="shared" si="7"/>
        <v>0.33028890709185216</v>
      </c>
      <c r="F16" s="11">
        <f t="shared" si="4"/>
        <v>0.14427587797621202</v>
      </c>
      <c r="G16" s="11">
        <f t="shared" si="5"/>
        <v>5.4744749112439051</v>
      </c>
      <c r="H16" s="11">
        <f t="shared" si="6"/>
        <v>0.20627836566109714</v>
      </c>
      <c r="I16" s="12">
        <f t="shared" si="0"/>
        <v>656.93698934926863</v>
      </c>
      <c r="J16" s="49">
        <f t="shared" si="1"/>
        <v>1.1999153059753724</v>
      </c>
      <c r="K16" s="50">
        <f t="shared" si="8"/>
        <v>658.13690465524405</v>
      </c>
      <c r="L16" s="11">
        <f t="shared" si="2"/>
        <v>5.4844742054603675</v>
      </c>
      <c r="M16" s="11">
        <f t="shared" si="9"/>
        <v>10.531086382888674</v>
      </c>
      <c r="N16" s="12">
        <f t="shared" si="10"/>
        <v>1348.6823292640806</v>
      </c>
      <c r="O16" s="18">
        <f t="shared" ref="O16:O79" si="14">K16/N16</f>
        <v>0.48798511730658006</v>
      </c>
      <c r="P16" s="65" t="s">
        <v>4</v>
      </c>
      <c r="Q16" s="66">
        <f>Q15/Q2</f>
        <v>6.858809928697946</v>
      </c>
    </row>
    <row r="17" spans="1:30" ht="19" x14ac:dyDescent="0.25">
      <c r="A17" s="47">
        <v>0.32</v>
      </c>
      <c r="B17" s="47">
        <v>9.2519999999999989</v>
      </c>
      <c r="C17" s="11">
        <v>2.57</v>
      </c>
      <c r="D17" s="48">
        <f t="shared" si="3"/>
        <v>2.0288343261007102</v>
      </c>
      <c r="E17" s="48">
        <f t="shared" si="7"/>
        <v>0.3708655936138664</v>
      </c>
      <c r="F17" s="11">
        <f t="shared" si="4"/>
        <v>0.29286028660687224</v>
      </c>
      <c r="G17" s="11">
        <f t="shared" si="5"/>
        <v>5.3928268247215678</v>
      </c>
      <c r="H17" s="11">
        <f t="shared" si="6"/>
        <v>0.24577106405038052</v>
      </c>
      <c r="I17" s="12">
        <f t="shared" si="0"/>
        <v>647.13921896658815</v>
      </c>
      <c r="J17" s="49">
        <f t="shared" si="1"/>
        <v>1.3395761530084838</v>
      </c>
      <c r="K17" s="50">
        <f t="shared" si="8"/>
        <v>648.47879511959661</v>
      </c>
      <c r="L17" s="11">
        <f t="shared" si="2"/>
        <v>5.4039899593299721</v>
      </c>
      <c r="M17" s="11">
        <f t="shared" si="9"/>
        <v>10.963800327392228</v>
      </c>
      <c r="N17" s="12">
        <f t="shared" si="10"/>
        <v>1343.9957543533253</v>
      </c>
      <c r="O17" s="18">
        <f t="shared" si="14"/>
        <v>0.48250062771337959</v>
      </c>
      <c r="P17" s="65" t="s">
        <v>5</v>
      </c>
      <c r="Q17" s="66">
        <f>-Q16/Q20</f>
        <v>9.4983340075593894</v>
      </c>
    </row>
    <row r="18" spans="1:30" ht="19" x14ac:dyDescent="0.25">
      <c r="A18" s="47">
        <v>0.34</v>
      </c>
      <c r="B18" s="47">
        <v>10.044</v>
      </c>
      <c r="C18" s="11">
        <v>2.79</v>
      </c>
      <c r="D18" s="48">
        <f t="shared" si="3"/>
        <v>2.1358845446639911</v>
      </c>
      <c r="E18" s="48">
        <f t="shared" si="7"/>
        <v>0.41358328450714626</v>
      </c>
      <c r="F18" s="11">
        <f t="shared" si="4"/>
        <v>0.42786702890943423</v>
      </c>
      <c r="G18" s="11">
        <f t="shared" si="5"/>
        <v>5.3123964641256141</v>
      </c>
      <c r="H18" s="11">
        <f t="shared" si="6"/>
        <v>0.28742093375995736</v>
      </c>
      <c r="I18" s="12">
        <f t="shared" si="0"/>
        <v>637.4875756950737</v>
      </c>
      <c r="J18" s="49">
        <f t="shared" si="1"/>
        <v>1.4846694964531955</v>
      </c>
      <c r="K18" s="50">
        <f t="shared" si="8"/>
        <v>638.97224519152689</v>
      </c>
      <c r="L18" s="11">
        <f t="shared" si="2"/>
        <v>5.3247687099293906</v>
      </c>
      <c r="M18" s="11">
        <f t="shared" si="9"/>
        <v>11.373091191448603</v>
      </c>
      <c r="N18" s="12">
        <f t="shared" si="10"/>
        <v>1339.4347203671782</v>
      </c>
      <c r="O18" s="18">
        <f t="shared" si="14"/>
        <v>0.47704620126344488</v>
      </c>
      <c r="P18" s="65" t="s">
        <v>63</v>
      </c>
      <c r="Q18" s="67">
        <f>Q15*Q17/4</f>
        <v>1954.4180279141306</v>
      </c>
    </row>
    <row r="19" spans="1:30" ht="19" x14ac:dyDescent="0.25">
      <c r="A19" s="47">
        <v>0.36</v>
      </c>
      <c r="B19" s="47">
        <v>10.584</v>
      </c>
      <c r="C19" s="11">
        <v>2.94</v>
      </c>
      <c r="D19" s="48">
        <f t="shared" si="3"/>
        <v>2.2413381817013351</v>
      </c>
      <c r="E19" s="48">
        <f t="shared" si="7"/>
        <v>0.45841004814117287</v>
      </c>
      <c r="F19" s="11">
        <f t="shared" si="4"/>
        <v>0.48812833634839653</v>
      </c>
      <c r="G19" s="11">
        <f t="shared" si="5"/>
        <v>5.233165667898378</v>
      </c>
      <c r="H19" s="11">
        <f t="shared" si="6"/>
        <v>0.33119580204021126</v>
      </c>
      <c r="I19" s="12">
        <f t="shared" si="0"/>
        <v>627.97988014780537</v>
      </c>
      <c r="J19" s="49">
        <f t="shared" si="1"/>
        <v>1.6348918105181744</v>
      </c>
      <c r="K19" s="50">
        <f t="shared" si="8"/>
        <v>629.61477195832356</v>
      </c>
      <c r="L19" s="11">
        <f t="shared" si="2"/>
        <v>5.2467897663193632</v>
      </c>
      <c r="M19" s="11">
        <f t="shared" si="9"/>
        <v>11.759830234611414</v>
      </c>
      <c r="N19" s="12">
        <f t="shared" si="10"/>
        <v>1334.9961052632821</v>
      </c>
      <c r="O19" s="18">
        <f t="shared" si="14"/>
        <v>0.47162292794416333</v>
      </c>
      <c r="P19" s="65" t="s">
        <v>6</v>
      </c>
      <c r="Q19" s="68">
        <f>Q18/Q2</f>
        <v>16.286816899284421</v>
      </c>
    </row>
    <row r="20" spans="1:30" ht="19" x14ac:dyDescent="0.25">
      <c r="A20" s="47">
        <v>0.38</v>
      </c>
      <c r="B20" s="47">
        <v>10.836</v>
      </c>
      <c r="C20" s="11">
        <v>3.01</v>
      </c>
      <c r="D20" s="48">
        <f t="shared" si="3"/>
        <v>2.3452190491451552</v>
      </c>
      <c r="E20" s="48">
        <f t="shared" si="7"/>
        <v>0.50531442912407598</v>
      </c>
      <c r="F20" s="11">
        <f t="shared" si="4"/>
        <v>0.44193371261947129</v>
      </c>
      <c r="G20" s="11">
        <f t="shared" si="5"/>
        <v>5.1551165453495251</v>
      </c>
      <c r="H20" s="11">
        <f t="shared" si="6"/>
        <v>0.37706397597630392</v>
      </c>
      <c r="I20" s="12">
        <f t="shared" si="0"/>
        <v>618.61398544194299</v>
      </c>
      <c r="J20" s="49">
        <f t="shared" si="1"/>
        <v>1.7899506837872854</v>
      </c>
      <c r="K20" s="50">
        <f t="shared" si="8"/>
        <v>620.4039361257303</v>
      </c>
      <c r="L20" s="11">
        <f t="shared" si="2"/>
        <v>5.1700328010477525</v>
      </c>
      <c r="M20" s="11">
        <f t="shared" si="9"/>
        <v>12.124859409722474</v>
      </c>
      <c r="N20" s="12">
        <f t="shared" si="10"/>
        <v>1330.6768518165104</v>
      </c>
      <c r="O20" s="18">
        <f t="shared" si="14"/>
        <v>0.46623185432196801</v>
      </c>
      <c r="P20" s="65" t="s">
        <v>64</v>
      </c>
      <c r="Q20" s="66">
        <f>SLOPE(L2:L275,D2:D275)</f>
        <v>-0.72210662661886404</v>
      </c>
    </row>
    <row r="21" spans="1:30" ht="19" x14ac:dyDescent="0.25">
      <c r="A21" s="47">
        <v>0.41</v>
      </c>
      <c r="B21" s="47">
        <v>10.872</v>
      </c>
      <c r="C21" s="11">
        <v>3.02</v>
      </c>
      <c r="D21" s="48">
        <f t="shared" si="3"/>
        <v>2.4981426232557609</v>
      </c>
      <c r="E21" s="48">
        <f t="shared" si="7"/>
        <v>0.58025870782174871</v>
      </c>
      <c r="F21" s="11">
        <f t="shared" si="4"/>
        <v>0.27233512166237878</v>
      </c>
      <c r="G21" s="11">
        <f t="shared" si="5"/>
        <v>5.040220019453435</v>
      </c>
      <c r="H21" s="11">
        <f t="shared" si="6"/>
        <v>0.44972301822879501</v>
      </c>
      <c r="I21" s="12">
        <f t="shared" si="0"/>
        <v>604.82640233441225</v>
      </c>
      <c r="J21" s="49">
        <f t="shared" si="1"/>
        <v>2.0309942698496153</v>
      </c>
      <c r="K21" s="50">
        <f t="shared" si="8"/>
        <v>606.85739660426191</v>
      </c>
      <c r="L21" s="11">
        <f t="shared" si="2"/>
        <v>5.0571449717021828</v>
      </c>
      <c r="M21" s="11">
        <f t="shared" si="9"/>
        <v>12.633469405792772</v>
      </c>
      <c r="N21" s="12">
        <f t="shared" si="10"/>
        <v>1324.4152444808624</v>
      </c>
      <c r="O21" s="18">
        <f t="shared" si="14"/>
        <v>0.45820780086394641</v>
      </c>
      <c r="P21" s="65" t="s">
        <v>68</v>
      </c>
      <c r="Q21" s="69">
        <f>O16</f>
        <v>0.48798511730658006</v>
      </c>
    </row>
    <row r="22" spans="1:30" ht="20" thickBot="1" x14ac:dyDescent="0.3">
      <c r="A22" s="47">
        <v>0.43</v>
      </c>
      <c r="B22" s="47">
        <v>10.8</v>
      </c>
      <c r="C22" s="11">
        <v>3</v>
      </c>
      <c r="D22" s="48">
        <f t="shared" si="3"/>
        <v>2.5981934263366422</v>
      </c>
      <c r="E22" s="48">
        <f t="shared" si="7"/>
        <v>0.63222257634848156</v>
      </c>
      <c r="F22" s="11">
        <f t="shared" si="4"/>
        <v>0.16144852263908738</v>
      </c>
      <c r="G22" s="11">
        <f t="shared" si="5"/>
        <v>4.9650485506072215</v>
      </c>
      <c r="H22" s="11">
        <f t="shared" si="6"/>
        <v>0.5006888844309163</v>
      </c>
      <c r="I22" s="12">
        <f t="shared" si="0"/>
        <v>595.80582607286658</v>
      </c>
      <c r="J22" s="49">
        <f t="shared" si="1"/>
        <v>2.1969349537887175</v>
      </c>
      <c r="K22" s="50">
        <f t="shared" si="8"/>
        <v>598.00276102665532</v>
      </c>
      <c r="L22" s="11">
        <f t="shared" si="2"/>
        <v>4.9833563418887943</v>
      </c>
      <c r="M22" s="11">
        <f t="shared" si="9"/>
        <v>12.947723688588482</v>
      </c>
      <c r="N22" s="12">
        <f t="shared" si="10"/>
        <v>1320.3814381441082</v>
      </c>
      <c r="O22" s="18">
        <f t="shared" si="14"/>
        <v>0.4529015205387858</v>
      </c>
      <c r="P22" s="70" t="s">
        <v>60</v>
      </c>
      <c r="Q22" s="71">
        <f>Q13</f>
        <v>-6.5940454895104902E-2</v>
      </c>
    </row>
    <row r="23" spans="1:30" x14ac:dyDescent="0.2">
      <c r="A23" s="47">
        <v>0.45</v>
      </c>
      <c r="B23" s="47">
        <v>10.692</v>
      </c>
      <c r="C23" s="11">
        <v>2.97</v>
      </c>
      <c r="D23" s="48">
        <f t="shared" si="3"/>
        <v>2.6967520394341888</v>
      </c>
      <c r="E23" s="48">
        <f t="shared" si="7"/>
        <v>0.68615761713716539</v>
      </c>
      <c r="F23" s="11">
        <f t="shared" si="4"/>
        <v>7.4664447953375193E-2</v>
      </c>
      <c r="G23" s="11">
        <f t="shared" si="5"/>
        <v>4.890998213320084</v>
      </c>
      <c r="H23" s="11">
        <f t="shared" si="6"/>
        <v>0.55364080742391231</v>
      </c>
      <c r="I23" s="12">
        <f t="shared" si="0"/>
        <v>586.91978559841004</v>
      </c>
      <c r="J23" s="49">
        <f t="shared" si="1"/>
        <v>2.3667711734620966</v>
      </c>
      <c r="K23" s="50">
        <f t="shared" si="8"/>
        <v>589.28655677187214</v>
      </c>
      <c r="L23" s="11">
        <f t="shared" si="2"/>
        <v>4.9107213064322677</v>
      </c>
      <c r="M23" s="11">
        <f t="shared" si="9"/>
        <v>13.242997698214142</v>
      </c>
      <c r="N23" s="12">
        <f t="shared" si="10"/>
        <v>1316.4567922997128</v>
      </c>
      <c r="O23" s="18">
        <f t="shared" si="14"/>
        <v>0.44763076176807137</v>
      </c>
    </row>
    <row r="24" spans="1:30" x14ac:dyDescent="0.2">
      <c r="A24" s="47">
        <v>0.47</v>
      </c>
      <c r="B24" s="47">
        <v>10.692</v>
      </c>
      <c r="C24" s="11">
        <v>2.97</v>
      </c>
      <c r="D24" s="48">
        <f t="shared" si="3"/>
        <v>2.7938407175516358</v>
      </c>
      <c r="E24" s="48">
        <f t="shared" si="7"/>
        <v>0.74203443148819803</v>
      </c>
      <c r="F24" s="11">
        <f t="shared" si="4"/>
        <v>3.1032092792722635E-2</v>
      </c>
      <c r="G24" s="11">
        <f t="shared" si="5"/>
        <v>4.8180522866739404</v>
      </c>
      <c r="H24" s="11">
        <f t="shared" si="6"/>
        <v>0.60854916651550717</v>
      </c>
      <c r="I24" s="12">
        <f t="shared" si="0"/>
        <v>578.16627440087279</v>
      </c>
      <c r="J24" s="49">
        <f t="shared" si="1"/>
        <v>2.5402562253506127</v>
      </c>
      <c r="K24" s="50">
        <f t="shared" si="8"/>
        <v>580.70653062622341</v>
      </c>
      <c r="L24" s="11">
        <f t="shared" si="2"/>
        <v>4.8392210885518621</v>
      </c>
      <c r="M24" s="11">
        <f t="shared" si="9"/>
        <v>13.520012918430742</v>
      </c>
      <c r="N24" s="12">
        <f t="shared" si="10"/>
        <v>1312.6385316270223</v>
      </c>
      <c r="O24" s="18">
        <f t="shared" si="14"/>
        <v>0.44239637694197093</v>
      </c>
    </row>
    <row r="25" spans="1:30" x14ac:dyDescent="0.2">
      <c r="A25" s="47">
        <v>0.49</v>
      </c>
      <c r="B25" s="47">
        <v>10.836</v>
      </c>
      <c r="C25" s="11">
        <v>3.01</v>
      </c>
      <c r="D25" s="48">
        <f t="shared" si="3"/>
        <v>2.8894813837739166</v>
      </c>
      <c r="E25" s="48">
        <f t="shared" si="7"/>
        <v>0.79982405916367638</v>
      </c>
      <c r="F25" s="11">
        <f t="shared" si="4"/>
        <v>1.4524736857049919E-2</v>
      </c>
      <c r="G25" s="11">
        <f t="shared" si="5"/>
        <v>4.7461942991318775</v>
      </c>
      <c r="H25" s="11">
        <f t="shared" si="6"/>
        <v>0.66538478278599911</v>
      </c>
      <c r="I25" s="12">
        <f t="shared" si="0"/>
        <v>569.54331589582534</v>
      </c>
      <c r="J25" s="49">
        <f t="shared" si="1"/>
        <v>2.7171526692076178</v>
      </c>
      <c r="K25" s="50">
        <f t="shared" si="8"/>
        <v>572.26046856503297</v>
      </c>
      <c r="L25" s="11">
        <f t="shared" si="2"/>
        <v>4.7688372380419413</v>
      </c>
      <c r="M25" s="11">
        <f t="shared" si="9"/>
        <v>13.77946642157001</v>
      </c>
      <c r="N25" s="12">
        <f t="shared" si="10"/>
        <v>1308.9239412136487</v>
      </c>
      <c r="O25" s="18">
        <f t="shared" si="14"/>
        <v>0.43719917601509123</v>
      </c>
    </row>
    <row r="26" spans="1:30" x14ac:dyDescent="0.2">
      <c r="A26" s="47">
        <v>0.51</v>
      </c>
      <c r="B26" s="47">
        <v>11.16</v>
      </c>
      <c r="C26" s="11">
        <v>3.1</v>
      </c>
      <c r="D26" s="48">
        <f t="shared" si="3"/>
        <v>2.983695634217995</v>
      </c>
      <c r="E26" s="48">
        <f t="shared" si="7"/>
        <v>0.85949797184803634</v>
      </c>
      <c r="F26" s="11">
        <f t="shared" si="4"/>
        <v>1.3526705499954437E-2</v>
      </c>
      <c r="G26" s="11">
        <f t="shared" si="5"/>
        <v>4.6754080248188057</v>
      </c>
      <c r="H26" s="11">
        <f t="shared" si="6"/>
        <v>0.72411891249951488</v>
      </c>
      <c r="I26" s="12">
        <f t="shared" si="0"/>
        <v>561.04896297825667</v>
      </c>
      <c r="J26" s="49">
        <f t="shared" si="1"/>
        <v>2.8972320245866898</v>
      </c>
      <c r="K26" s="50">
        <f t="shared" si="8"/>
        <v>563.94619500284341</v>
      </c>
      <c r="L26" s="11">
        <f t="shared" si="2"/>
        <v>4.6995516250236955</v>
      </c>
      <c r="M26" s="11">
        <f t="shared" si="9"/>
        <v>14.022031666365285</v>
      </c>
      <c r="N26" s="12">
        <f t="shared" si="10"/>
        <v>1305.3103657208064</v>
      </c>
      <c r="O26" s="18">
        <f t="shared" si="14"/>
        <v>0.43203992691150217</v>
      </c>
    </row>
    <row r="27" spans="1:30" x14ac:dyDescent="0.2">
      <c r="A27" s="47">
        <v>0.53</v>
      </c>
      <c r="B27" s="47">
        <v>11.664000000000001</v>
      </c>
      <c r="C27" s="11">
        <v>3.24</v>
      </c>
      <c r="D27" s="48">
        <f t="shared" si="3"/>
        <v>3.0765047429093739</v>
      </c>
      <c r="E27" s="48">
        <f t="shared" si="7"/>
        <v>0.92102806670622384</v>
      </c>
      <c r="F27" s="11">
        <f t="shared" si="4"/>
        <v>2.6730699091129986E-2</v>
      </c>
      <c r="G27" s="11">
        <f t="shared" si="5"/>
        <v>4.6056774798575724</v>
      </c>
      <c r="H27" s="11">
        <f t="shared" si="6"/>
        <v>0.78472324061354115</v>
      </c>
      <c r="I27" s="12">
        <f t="shared" si="0"/>
        <v>552.68129758290866</v>
      </c>
      <c r="J27" s="49">
        <f t="shared" si="1"/>
        <v>3.0802744767898642</v>
      </c>
      <c r="K27" s="50">
        <f t="shared" si="8"/>
        <v>555.76157205969855</v>
      </c>
      <c r="L27" s="11">
        <f t="shared" si="2"/>
        <v>4.6313464338308217</v>
      </c>
      <c r="M27" s="11">
        <f t="shared" si="9"/>
        <v>14.248359269736937</v>
      </c>
      <c r="N27" s="12">
        <f t="shared" si="10"/>
        <v>1301.7952085402173</v>
      </c>
      <c r="O27" s="18">
        <f t="shared" si="14"/>
        <v>0.42691935598910985</v>
      </c>
    </row>
    <row r="28" spans="1:30" x14ac:dyDescent="0.2">
      <c r="A28" s="47">
        <v>0.55000000000000004</v>
      </c>
      <c r="B28" s="47">
        <v>12.276000000000002</v>
      </c>
      <c r="C28" s="11">
        <v>3.41</v>
      </c>
      <c r="D28" s="48">
        <f t="shared" si="3"/>
        <v>3.1679296665858696</v>
      </c>
      <c r="E28" s="48">
        <f t="shared" si="7"/>
        <v>0.98438666003794129</v>
      </c>
      <c r="F28" s="11">
        <f t="shared" si="4"/>
        <v>5.8598046319228325E-2</v>
      </c>
      <c r="G28" s="11">
        <f t="shared" si="5"/>
        <v>4.5369869187597329</v>
      </c>
      <c r="H28" s="11">
        <f t="shared" si="6"/>
        <v>0.84716987438524782</v>
      </c>
      <c r="I28" s="12">
        <f t="shared" si="0"/>
        <v>544.43843025116792</v>
      </c>
      <c r="J28" s="49">
        <f t="shared" si="1"/>
        <v>3.2660685919509418</v>
      </c>
      <c r="K28" s="50">
        <f t="shared" si="8"/>
        <v>547.70449884311881</v>
      </c>
      <c r="L28" s="11">
        <f t="shared" si="2"/>
        <v>4.5642041570259897</v>
      </c>
      <c r="M28" s="11">
        <f t="shared" si="9"/>
        <v>14.459077753397183</v>
      </c>
      <c r="N28" s="12">
        <f t="shared" si="10"/>
        <v>1298.3759309433428</v>
      </c>
      <c r="O28" s="18">
        <f t="shared" si="14"/>
        <v>0.42183814855931656</v>
      </c>
    </row>
    <row r="29" spans="1:30" x14ac:dyDescent="0.2">
      <c r="A29" s="47">
        <v>0.57999999999999996</v>
      </c>
      <c r="B29" s="47">
        <v>12.852</v>
      </c>
      <c r="C29" s="11">
        <v>3.57</v>
      </c>
      <c r="D29" s="48">
        <f t="shared" si="3"/>
        <v>3.3025167800306079</v>
      </c>
      <c r="E29" s="48">
        <f t="shared" si="7"/>
        <v>1.0834621634388593</v>
      </c>
      <c r="F29" s="11">
        <f t="shared" si="4"/>
        <v>7.1547272965194114E-2</v>
      </c>
      <c r="G29" s="11">
        <f t="shared" si="5"/>
        <v>4.4358671806479428</v>
      </c>
      <c r="H29" s="11">
        <f t="shared" si="6"/>
        <v>0.9442341550006379</v>
      </c>
      <c r="I29" s="12">
        <f t="shared" si="0"/>
        <v>532.30406167775311</v>
      </c>
      <c r="J29" s="49">
        <f t="shared" si="1"/>
        <v>3.549476500502537</v>
      </c>
      <c r="K29" s="50">
        <f t="shared" si="8"/>
        <v>535.85353817825569</v>
      </c>
      <c r="L29" s="11">
        <f t="shared" si="2"/>
        <v>4.4654461514854642</v>
      </c>
      <c r="M29" s="11">
        <f t="shared" si="9"/>
        <v>14.747210845603846</v>
      </c>
      <c r="N29" s="12">
        <f t="shared" si="10"/>
        <v>1293.4213754141206</v>
      </c>
      <c r="O29" s="18">
        <f t="shared" si="14"/>
        <v>0.41429154362528531</v>
      </c>
      <c r="AD29" t="s">
        <v>65</v>
      </c>
    </row>
    <row r="30" spans="1:30" x14ac:dyDescent="0.2">
      <c r="A30" s="47">
        <v>0.6</v>
      </c>
      <c r="B30" s="47">
        <v>13.356</v>
      </c>
      <c r="C30" s="11">
        <v>3.71</v>
      </c>
      <c r="D30" s="48">
        <f t="shared" si="3"/>
        <v>3.3905708872066831</v>
      </c>
      <c r="E30" s="48">
        <f t="shared" si="7"/>
        <v>1.1512735811829931</v>
      </c>
      <c r="F30" s="11">
        <f t="shared" si="4"/>
        <v>0.10203495809992555</v>
      </c>
      <c r="G30" s="11">
        <f t="shared" si="5"/>
        <v>4.3697092251838914</v>
      </c>
      <c r="H30" s="11">
        <f t="shared" si="6"/>
        <v>1.0111672369298912</v>
      </c>
      <c r="I30" s="12">
        <f t="shared" si="0"/>
        <v>524.36510702206692</v>
      </c>
      <c r="J30" s="49">
        <f t="shared" si="1"/>
        <v>3.741277281299511</v>
      </c>
      <c r="K30" s="50">
        <f t="shared" si="8"/>
        <v>528.10638430336644</v>
      </c>
      <c r="L30" s="11">
        <f t="shared" si="2"/>
        <v>4.4008865358613871</v>
      </c>
      <c r="M30" s="11">
        <f t="shared" si="9"/>
        <v>14.921517766391489</v>
      </c>
      <c r="N30" s="12">
        <f t="shared" si="10"/>
        <v>1290.2310619195212</v>
      </c>
      <c r="O30" s="18">
        <f t="shared" si="14"/>
        <v>0.40931147907544901</v>
      </c>
    </row>
    <row r="31" spans="1:30" x14ac:dyDescent="0.2">
      <c r="A31" s="47">
        <v>0.62</v>
      </c>
      <c r="B31" s="47">
        <v>13.68</v>
      </c>
      <c r="C31" s="11">
        <v>3.8</v>
      </c>
      <c r="D31" s="48">
        <f t="shared" si="3"/>
        <v>3.4773117269958536</v>
      </c>
      <c r="E31" s="48">
        <f t="shared" si="7"/>
        <v>1.2208198157229102</v>
      </c>
      <c r="F31" s="11">
        <f t="shared" si="4"/>
        <v>0.10412772153439843</v>
      </c>
      <c r="G31" s="11">
        <f t="shared" si="5"/>
        <v>4.3045379708298919</v>
      </c>
      <c r="H31" s="11">
        <f t="shared" si="6"/>
        <v>1.0798482354388899</v>
      </c>
      <c r="I31" s="12">
        <f t="shared" si="0"/>
        <v>516.54455649958697</v>
      </c>
      <c r="J31" s="49">
        <f t="shared" si="1"/>
        <v>3.935151796783551</v>
      </c>
      <c r="K31" s="50">
        <f t="shared" si="8"/>
        <v>520.47970829637052</v>
      </c>
      <c r="L31" s="11">
        <f t="shared" si="2"/>
        <v>4.3373309024697546</v>
      </c>
      <c r="M31" s="11">
        <f t="shared" si="9"/>
        <v>15.082251611019586</v>
      </c>
      <c r="N31" s="12">
        <f t="shared" si="10"/>
        <v>1287.1281858262118</v>
      </c>
      <c r="O31" s="18">
        <f t="shared" si="14"/>
        <v>0.40437286202560535</v>
      </c>
    </row>
    <row r="32" spans="1:30" x14ac:dyDescent="0.2">
      <c r="A32" s="47">
        <v>0.64</v>
      </c>
      <c r="B32" s="47">
        <v>13.824</v>
      </c>
      <c r="C32" s="11">
        <v>3.84</v>
      </c>
      <c r="D32" s="48">
        <f t="shared" si="3"/>
        <v>3.5627588858919808</v>
      </c>
      <c r="E32" s="48">
        <f t="shared" si="7"/>
        <v>1.2920749934407498</v>
      </c>
      <c r="F32" s="11">
        <f t="shared" si="4"/>
        <v>7.6862635351855668E-2</v>
      </c>
      <c r="G32" s="11">
        <f t="shared" si="5"/>
        <v>4.2403387016069836</v>
      </c>
      <c r="H32" s="11">
        <f t="shared" si="6"/>
        <v>1.1502510815353535</v>
      </c>
      <c r="I32" s="12">
        <f t="shared" si="0"/>
        <v>508.840644192838</v>
      </c>
      <c r="J32" s="49">
        <f t="shared" si="1"/>
        <v>4.1309230322913937</v>
      </c>
      <c r="K32" s="50">
        <f t="shared" si="8"/>
        <v>512.97156722512943</v>
      </c>
      <c r="L32" s="11">
        <f t="shared" si="2"/>
        <v>4.2747630602094118</v>
      </c>
      <c r="M32" s="11">
        <f t="shared" si="9"/>
        <v>15.229950077843878</v>
      </c>
      <c r="N32" s="12">
        <f t="shared" si="10"/>
        <v>1284.1104581699369</v>
      </c>
      <c r="O32" s="18">
        <f t="shared" si="14"/>
        <v>0.39947620079054263</v>
      </c>
    </row>
    <row r="33" spans="1:15" x14ac:dyDescent="0.2">
      <c r="A33" s="47">
        <v>0.66</v>
      </c>
      <c r="B33" s="47">
        <v>13.751999999999999</v>
      </c>
      <c r="C33" s="11">
        <v>3.82</v>
      </c>
      <c r="D33" s="48">
        <f t="shared" si="3"/>
        <v>3.6469316582696294</v>
      </c>
      <c r="E33" s="48">
        <f t="shared" si="7"/>
        <v>1.3650136266061426</v>
      </c>
      <c r="F33" s="11">
        <f t="shared" si="4"/>
        <v>2.9952650909300285E-2</v>
      </c>
      <c r="G33" s="11">
        <f t="shared" si="5"/>
        <v>4.1770969210150692</v>
      </c>
      <c r="H33" s="11">
        <f t="shared" si="6"/>
        <v>1.2223500950283892</v>
      </c>
      <c r="I33" s="12">
        <f t="shared" si="0"/>
        <v>501.25163052180829</v>
      </c>
      <c r="J33" s="49">
        <f t="shared" si="1"/>
        <v>4.3284209382755403</v>
      </c>
      <c r="K33" s="50">
        <f t="shared" si="8"/>
        <v>505.58005146008384</v>
      </c>
      <c r="L33" s="11">
        <f t="shared" si="2"/>
        <v>4.2131670955006983</v>
      </c>
      <c r="M33" s="11">
        <f t="shared" si="9"/>
        <v>15.3651324621614</v>
      </c>
      <c r="N33" s="12">
        <f t="shared" si="10"/>
        <v>1281.175643085046</v>
      </c>
      <c r="O33" s="18">
        <f t="shared" si="14"/>
        <v>0.39462196630795832</v>
      </c>
    </row>
    <row r="34" spans="1:15" x14ac:dyDescent="0.2">
      <c r="A34" s="47">
        <v>0.68</v>
      </c>
      <c r="B34" s="47">
        <v>13.572000000000001</v>
      </c>
      <c r="C34" s="11">
        <v>3.77</v>
      </c>
      <c r="D34" s="48">
        <f t="shared" si="3"/>
        <v>3.7298490507408322</v>
      </c>
      <c r="E34" s="48">
        <f t="shared" si="7"/>
        <v>1.4396106076209594</v>
      </c>
      <c r="F34" s="11">
        <f t="shared" si="4"/>
        <v>1.612098726412271E-3</v>
      </c>
      <c r="G34" s="11">
        <f t="shared" si="5"/>
        <v>4.1147983487595372</v>
      </c>
      <c r="H34" s="11">
        <f t="shared" si="6"/>
        <v>1.2961199787297542</v>
      </c>
      <c r="I34" s="12">
        <f t="shared" si="0"/>
        <v>493.77580185114448</v>
      </c>
      <c r="J34" s="49">
        <f t="shared" si="1"/>
        <v>4.5274821983755942</v>
      </c>
      <c r="K34" s="50">
        <f t="shared" si="8"/>
        <v>498.30328404952007</v>
      </c>
      <c r="L34" s="11">
        <f t="shared" si="2"/>
        <v>4.1525273670793341</v>
      </c>
      <c r="M34" s="11">
        <f t="shared" si="9"/>
        <v>15.488300258276182</v>
      </c>
      <c r="N34" s="12">
        <f t="shared" si="10"/>
        <v>1278.3215569231932</v>
      </c>
      <c r="O34" s="18">
        <f t="shared" si="14"/>
        <v>0.38981059292224718</v>
      </c>
    </row>
    <row r="35" spans="1:15" x14ac:dyDescent="0.2">
      <c r="A35" s="47">
        <v>0.7</v>
      </c>
      <c r="B35" s="47">
        <v>13.392000000000001</v>
      </c>
      <c r="C35" s="11">
        <v>3.72</v>
      </c>
      <c r="D35" s="48">
        <f t="shared" si="3"/>
        <v>3.8115297864468731</v>
      </c>
      <c r="E35" s="48">
        <f t="shared" si="7"/>
        <v>1.5158412033498965</v>
      </c>
      <c r="F35" s="11">
        <f t="shared" si="4"/>
        <v>8.3777018070101631E-3</v>
      </c>
      <c r="G35" s="11">
        <f t="shared" si="5"/>
        <v>4.0534289175266984</v>
      </c>
      <c r="H35" s="11">
        <f t="shared" si="6"/>
        <v>1.371535812741639</v>
      </c>
      <c r="I35" s="12">
        <f t="shared" si="0"/>
        <v>486.41147010320378</v>
      </c>
      <c r="J35" s="49">
        <f t="shared" si="1"/>
        <v>4.7279500047396841</v>
      </c>
      <c r="K35" s="50">
        <f t="shared" si="8"/>
        <v>491.13942010794347</v>
      </c>
      <c r="L35" s="11">
        <f t="shared" si="2"/>
        <v>4.0928285008995289</v>
      </c>
      <c r="M35" s="11">
        <f t="shared" si="9"/>
        <v>15.599937741997257</v>
      </c>
      <c r="N35" s="12">
        <f t="shared" si="10"/>
        <v>1275.5460673703506</v>
      </c>
      <c r="O35" s="18">
        <f t="shared" si="14"/>
        <v>0.38504247919518125</v>
      </c>
    </row>
    <row r="36" spans="1:15" x14ac:dyDescent="0.2">
      <c r="A36" s="47">
        <v>0.73</v>
      </c>
      <c r="B36" s="47">
        <v>13.248000000000001</v>
      </c>
      <c r="C36" s="11">
        <v>3.68</v>
      </c>
      <c r="D36" s="48">
        <f t="shared" si="3"/>
        <v>3.9317724292694982</v>
      </c>
      <c r="E36" s="48">
        <f t="shared" si="7"/>
        <v>1.6337943762279816</v>
      </c>
      <c r="F36" s="11">
        <f t="shared" si="4"/>
        <v>6.3389356140264405E-2</v>
      </c>
      <c r="G36" s="11">
        <f t="shared" si="5"/>
        <v>3.9630866533909437</v>
      </c>
      <c r="H36" s="11">
        <f t="shared" si="6"/>
        <v>1.4876921215898236</v>
      </c>
      <c r="I36" s="12">
        <f t="shared" si="0"/>
        <v>475.57039840691323</v>
      </c>
      <c r="J36" s="49">
        <f t="shared" si="1"/>
        <v>5.0309614007463193</v>
      </c>
      <c r="K36" s="50">
        <f t="shared" si="8"/>
        <v>480.60135980765955</v>
      </c>
      <c r="L36" s="11">
        <f t="shared" si="2"/>
        <v>4.0050113317304961</v>
      </c>
      <c r="M36" s="11">
        <f t="shared" si="9"/>
        <v>15.746793133009881</v>
      </c>
      <c r="N36" s="12">
        <f t="shared" si="10"/>
        <v>1271.5256611838281</v>
      </c>
      <c r="O36" s="18">
        <f t="shared" si="14"/>
        <v>0.3779722065225215</v>
      </c>
    </row>
    <row r="37" spans="1:15" x14ac:dyDescent="0.2">
      <c r="A37" s="47">
        <v>0.75</v>
      </c>
      <c r="B37" s="47">
        <v>13.284000000000001</v>
      </c>
      <c r="C37" s="11">
        <v>3.69</v>
      </c>
      <c r="D37" s="48">
        <f t="shared" si="3"/>
        <v>4.0104416145075437</v>
      </c>
      <c r="E37" s="48">
        <f t="shared" si="7"/>
        <v>1.7140032085181325</v>
      </c>
      <c r="F37" s="11">
        <f t="shared" si="4"/>
        <v>0.10268282830820125</v>
      </c>
      <c r="G37" s="11">
        <f t="shared" si="5"/>
        <v>3.9039798993702073</v>
      </c>
      <c r="H37" s="11">
        <f t="shared" si="6"/>
        <v>1.5671162322453132</v>
      </c>
      <c r="I37" s="12">
        <f t="shared" si="0"/>
        <v>468.47758792442488</v>
      </c>
      <c r="J37" s="49">
        <f t="shared" si="1"/>
        <v>5.2343003049691132</v>
      </c>
      <c r="K37" s="50">
        <f t="shared" si="8"/>
        <v>473.71188822939399</v>
      </c>
      <c r="L37" s="11">
        <f t="shared" si="2"/>
        <v>3.9475990685782834</v>
      </c>
      <c r="M37" s="11">
        <f t="shared" si="9"/>
        <v>15.831615582017566</v>
      </c>
      <c r="N37" s="12">
        <f t="shared" si="10"/>
        <v>1268.9376631851771</v>
      </c>
      <c r="O37" s="18">
        <f t="shared" si="14"/>
        <v>0.37331375840821335</v>
      </c>
    </row>
    <row r="38" spans="1:15" x14ac:dyDescent="0.2">
      <c r="A38" s="47">
        <v>0.77</v>
      </c>
      <c r="B38" s="47">
        <v>13.464</v>
      </c>
      <c r="C38" s="11">
        <v>3.74</v>
      </c>
      <c r="D38" s="48">
        <f t="shared" si="3"/>
        <v>4.0879375021148396</v>
      </c>
      <c r="E38" s="48">
        <f t="shared" si="7"/>
        <v>1.7957619585604294</v>
      </c>
      <c r="F38" s="11">
        <f t="shared" si="4"/>
        <v>0.12106050537791389</v>
      </c>
      <c r="G38" s="11">
        <f t="shared" si="5"/>
        <v>3.8457546825643791</v>
      </c>
      <c r="H38" s="11">
        <f t="shared" si="6"/>
        <v>1.6481019642447929</v>
      </c>
      <c r="I38" s="12">
        <f t="shared" si="0"/>
        <v>461.49056190772552</v>
      </c>
      <c r="J38" s="49">
        <f t="shared" si="1"/>
        <v>5.4385451011173132</v>
      </c>
      <c r="K38" s="50">
        <f t="shared" si="8"/>
        <v>466.92910700884283</v>
      </c>
      <c r="L38" s="11">
        <f t="shared" si="2"/>
        <v>3.891075891740357</v>
      </c>
      <c r="M38" s="11">
        <f t="shared" si="9"/>
        <v>15.906475061420347</v>
      </c>
      <c r="N38" s="12">
        <f t="shared" si="10"/>
        <v>1266.4211901938768</v>
      </c>
      <c r="O38" s="18">
        <f t="shared" si="14"/>
        <v>0.36869969534966524</v>
      </c>
    </row>
    <row r="39" spans="1:15" x14ac:dyDescent="0.2">
      <c r="A39" s="47">
        <v>0.79</v>
      </c>
      <c r="B39" s="47">
        <v>13.824</v>
      </c>
      <c r="C39" s="11">
        <v>3.84</v>
      </c>
      <c r="D39" s="48">
        <f t="shared" si="3"/>
        <v>4.1642775910311061</v>
      </c>
      <c r="E39" s="48">
        <f t="shared" si="7"/>
        <v>1.8790475103810516</v>
      </c>
      <c r="F39" s="11">
        <f t="shared" si="4"/>
        <v>0.10515595604493737</v>
      </c>
      <c r="G39" s="11">
        <f t="shared" si="5"/>
        <v>3.7883978554427893</v>
      </c>
      <c r="H39" s="11">
        <f t="shared" si="6"/>
        <v>1.7306260270632965</v>
      </c>
      <c r="I39" s="12">
        <f t="shared" si="0"/>
        <v>454.60774265313472</v>
      </c>
      <c r="J39" s="49">
        <f t="shared" si="1"/>
        <v>5.643565672774244</v>
      </c>
      <c r="K39" s="50">
        <f t="shared" si="8"/>
        <v>460.25130832590895</v>
      </c>
      <c r="L39" s="11">
        <f t="shared" si="2"/>
        <v>3.8354275693825746</v>
      </c>
      <c r="M39" s="11">
        <f t="shared" si="9"/>
        <v>15.971785079202759</v>
      </c>
      <c r="N39" s="12">
        <f t="shared" si="10"/>
        <v>1263.9743299670729</v>
      </c>
      <c r="O39" s="18">
        <f t="shared" si="14"/>
        <v>0.36413026547611826</v>
      </c>
    </row>
    <row r="40" spans="1:15" x14ac:dyDescent="0.2">
      <c r="A40" s="47">
        <v>0.81</v>
      </c>
      <c r="B40" s="47">
        <v>14.22</v>
      </c>
      <c r="C40" s="11">
        <v>3.95</v>
      </c>
      <c r="D40" s="48">
        <f t="shared" si="3"/>
        <v>4.2394791192112278</v>
      </c>
      <c r="E40" s="48">
        <f t="shared" si="7"/>
        <v>1.9638370927652762</v>
      </c>
      <c r="F40" s="11">
        <f t="shared" si="4"/>
        <v>8.3798160459308116E-2</v>
      </c>
      <c r="G40" s="11">
        <f t="shared" si="5"/>
        <v>3.731896466561285</v>
      </c>
      <c r="H40" s="11">
        <f t="shared" si="6"/>
        <v>1.8146654775382611</v>
      </c>
      <c r="I40" s="12">
        <f t="shared" si="0"/>
        <v>447.82757598735418</v>
      </c>
      <c r="J40" s="49">
        <f t="shared" si="1"/>
        <v>5.849237296372765</v>
      </c>
      <c r="K40" s="50">
        <f t="shared" si="8"/>
        <v>453.67681328372697</v>
      </c>
      <c r="L40" s="11">
        <f t="shared" si="2"/>
        <v>3.7806401106977248</v>
      </c>
      <c r="M40" s="11">
        <f t="shared" si="9"/>
        <v>16.027944806555428</v>
      </c>
      <c r="N40" s="12">
        <f t="shared" si="10"/>
        <v>1261.5952167439752</v>
      </c>
      <c r="O40" s="18">
        <f t="shared" si="14"/>
        <v>0.35960568593039849</v>
      </c>
    </row>
    <row r="41" spans="1:15" x14ac:dyDescent="0.2">
      <c r="A41" s="47">
        <v>0.83</v>
      </c>
      <c r="B41" s="47">
        <v>14.652000000000001</v>
      </c>
      <c r="C41" s="11">
        <v>4.07</v>
      </c>
      <c r="D41" s="48">
        <f t="shared" si="3"/>
        <v>4.3135590675176605</v>
      </c>
      <c r="E41" s="48">
        <f t="shared" si="7"/>
        <v>2.0501082741156291</v>
      </c>
      <c r="F41" s="11">
        <f t="shared" si="4"/>
        <v>5.9321019370072163E-2</v>
      </c>
      <c r="G41" s="11">
        <f t="shared" si="5"/>
        <v>3.6762377576377356</v>
      </c>
      <c r="H41" s="11">
        <f t="shared" si="6"/>
        <v>1.9001977146888649</v>
      </c>
      <c r="I41" s="12">
        <f t="shared" si="0"/>
        <v>441.14853091652827</v>
      </c>
      <c r="J41" s="49">
        <f t="shared" si="1"/>
        <v>6.0554404585564834</v>
      </c>
      <c r="K41" s="50">
        <f t="shared" si="8"/>
        <v>447.20397137508473</v>
      </c>
      <c r="L41" s="11">
        <f t="shared" si="2"/>
        <v>3.7266997614590394</v>
      </c>
      <c r="M41" s="11">
        <f t="shared" si="9"/>
        <v>16.07533954795754</v>
      </c>
      <c r="N41" s="12">
        <f t="shared" si="10"/>
        <v>1259.2820303703406</v>
      </c>
      <c r="O41" s="18">
        <f t="shared" si="14"/>
        <v>0.35512614377858398</v>
      </c>
    </row>
    <row r="42" spans="1:15" x14ac:dyDescent="0.2">
      <c r="A42" s="47">
        <v>0.85</v>
      </c>
      <c r="B42" s="47">
        <v>14.976000000000001</v>
      </c>
      <c r="C42" s="11">
        <v>4.16</v>
      </c>
      <c r="D42" s="48">
        <f t="shared" si="3"/>
        <v>4.3865341635547974</v>
      </c>
      <c r="E42" s="48">
        <f t="shared" si="7"/>
        <v>2.1378389573867254</v>
      </c>
      <c r="F42" s="11">
        <f t="shared" si="4"/>
        <v>5.1317727257471642E-2</v>
      </c>
      <c r="G42" s="11">
        <f t="shared" si="5"/>
        <v>3.6214091606711474</v>
      </c>
      <c r="H42" s="11">
        <f t="shared" si="6"/>
        <v>1.9872004746126084</v>
      </c>
      <c r="I42" s="12">
        <f t="shared" si="0"/>
        <v>434.56909928053767</v>
      </c>
      <c r="J42" s="49">
        <f t="shared" si="1"/>
        <v>6.2620606792909275</v>
      </c>
      <c r="K42" s="50">
        <f t="shared" si="8"/>
        <v>440.8311599598286</v>
      </c>
      <c r="L42" s="11">
        <f t="shared" si="2"/>
        <v>3.6735929996652383</v>
      </c>
      <c r="M42" s="11">
        <f t="shared" si="9"/>
        <v>16.114341196027315</v>
      </c>
      <c r="N42" s="12">
        <f t="shared" si="10"/>
        <v>1257.0329954267422</v>
      </c>
      <c r="O42" s="18">
        <f t="shared" si="14"/>
        <v>0.35069179692468899</v>
      </c>
    </row>
    <row r="43" spans="1:15" x14ac:dyDescent="0.2">
      <c r="A43" s="47">
        <v>0.87</v>
      </c>
      <c r="B43" s="47">
        <v>15.264000000000001</v>
      </c>
      <c r="C43" s="11">
        <v>4.24</v>
      </c>
      <c r="D43" s="48">
        <f t="shared" si="3"/>
        <v>4.4584208854461362</v>
      </c>
      <c r="E43" s="48">
        <f t="shared" si="7"/>
        <v>2.2270073750956483</v>
      </c>
      <c r="F43" s="11">
        <f t="shared" si="4"/>
        <v>4.7707683199074077E-2</v>
      </c>
      <c r="G43" s="11">
        <f t="shared" si="5"/>
        <v>3.5673982951037546</v>
      </c>
      <c r="H43" s="11">
        <f t="shared" si="6"/>
        <v>2.0756518254580314</v>
      </c>
      <c r="I43" s="12">
        <f t="shared" si="0"/>
        <v>428.08779541245053</v>
      </c>
      <c r="J43" s="49">
        <f t="shared" si="1"/>
        <v>6.468988340549271</v>
      </c>
      <c r="K43" s="50">
        <f t="shared" si="8"/>
        <v>434.55678375299982</v>
      </c>
      <c r="L43" s="11">
        <f t="shared" si="2"/>
        <v>3.6213065312749984</v>
      </c>
      <c r="M43" s="11">
        <f t="shared" si="9"/>
        <v>16.145308671638954</v>
      </c>
      <c r="N43" s="12">
        <f t="shared" si="10"/>
        <v>1254.8463803612581</v>
      </c>
      <c r="O43" s="18">
        <f t="shared" si="14"/>
        <v>0.3463027750280438</v>
      </c>
    </row>
    <row r="44" spans="1:15" x14ac:dyDescent="0.2">
      <c r="A44" s="47">
        <v>0.9</v>
      </c>
      <c r="B44" s="47">
        <v>15.444000000000001</v>
      </c>
      <c r="C44" s="11">
        <v>4.29</v>
      </c>
      <c r="D44" s="48">
        <f t="shared" si="3"/>
        <v>4.5642457087579364</v>
      </c>
      <c r="E44" s="48">
        <f t="shared" si="7"/>
        <v>2.3639347463583866</v>
      </c>
      <c r="F44" s="11">
        <f t="shared" si="4"/>
        <v>7.5210708772142879E-2</v>
      </c>
      <c r="G44" s="11">
        <f t="shared" si="5"/>
        <v>3.4878886143837686</v>
      </c>
      <c r="H44" s="11">
        <f t="shared" si="6"/>
        <v>2.2109977875466527</v>
      </c>
      <c r="I44" s="12">
        <f t="shared" si="0"/>
        <v>418.54663372605222</v>
      </c>
      <c r="J44" s="49">
        <f t="shared" si="1"/>
        <v>6.7797280111440541</v>
      </c>
      <c r="K44" s="50">
        <f t="shared" si="8"/>
        <v>425.32636173719629</v>
      </c>
      <c r="L44" s="11">
        <f t="shared" si="2"/>
        <v>3.5443863478099691</v>
      </c>
      <c r="M44" s="11">
        <f t="shared" si="9"/>
        <v>16.177450178171867</v>
      </c>
      <c r="N44" s="12">
        <f t="shared" si="10"/>
        <v>1251.6798128869061</v>
      </c>
      <c r="O44" s="18">
        <f t="shared" si="14"/>
        <v>0.33980444308374103</v>
      </c>
    </row>
    <row r="45" spans="1:15" x14ac:dyDescent="0.2">
      <c r="A45" s="47">
        <v>0.92</v>
      </c>
      <c r="B45" s="47">
        <v>15.515999999999998</v>
      </c>
      <c r="C45" s="11">
        <v>4.3099999999999996</v>
      </c>
      <c r="D45" s="48">
        <f t="shared" si="3"/>
        <v>4.6334819832814436</v>
      </c>
      <c r="E45" s="48">
        <f t="shared" si="7"/>
        <v>2.4566043860240154</v>
      </c>
      <c r="F45" s="11">
        <f t="shared" si="4"/>
        <v>0.10464059350769639</v>
      </c>
      <c r="G45" s="11">
        <f t="shared" si="5"/>
        <v>3.4358691173571994</v>
      </c>
      <c r="H45" s="11">
        <f t="shared" si="6"/>
        <v>2.3029767984437548</v>
      </c>
      <c r="I45" s="12">
        <f t="shared" si="0"/>
        <v>412.30429408286392</v>
      </c>
      <c r="J45" s="49">
        <f t="shared" si="1"/>
        <v>6.9869751188411335</v>
      </c>
      <c r="K45" s="50">
        <f t="shared" si="8"/>
        <v>419.29126920170506</v>
      </c>
      <c r="L45" s="11">
        <f t="shared" si="2"/>
        <v>3.4940939100142088</v>
      </c>
      <c r="M45" s="11">
        <f t="shared" si="9"/>
        <v>16.18982117994425</v>
      </c>
      <c r="N45" s="12">
        <f t="shared" si="10"/>
        <v>1249.6419520921891</v>
      </c>
      <c r="O45" s="18">
        <f t="shared" si="14"/>
        <v>0.33552912376198213</v>
      </c>
    </row>
    <row r="46" spans="1:15" x14ac:dyDescent="0.2">
      <c r="A46" s="47">
        <v>0.94</v>
      </c>
      <c r="B46" s="47">
        <v>15.588000000000001</v>
      </c>
      <c r="C46" s="11">
        <v>4.33</v>
      </c>
      <c r="D46" s="48">
        <f t="shared" si="3"/>
        <v>4.701685645650465</v>
      </c>
      <c r="E46" s="48">
        <f t="shared" si="7"/>
        <v>2.5506380989370241</v>
      </c>
      <c r="F46" s="11">
        <f t="shared" si="4"/>
        <v>0.13815021918260298</v>
      </c>
      <c r="G46" s="11">
        <f t="shared" si="5"/>
        <v>3.3846254559062667</v>
      </c>
      <c r="H46" s="11">
        <f t="shared" si="6"/>
        <v>2.3963301828486951</v>
      </c>
      <c r="I46" s="12">
        <f t="shared" si="0"/>
        <v>406.155054708752</v>
      </c>
      <c r="J46" s="49">
        <f t="shared" si="1"/>
        <v>7.1941819438029926</v>
      </c>
      <c r="K46" s="50">
        <f t="shared" si="8"/>
        <v>413.34923665255502</v>
      </c>
      <c r="L46" s="11">
        <f t="shared" si="2"/>
        <v>3.4445769721046253</v>
      </c>
      <c r="M46" s="11">
        <f t="shared" si="9"/>
        <v>16.19531810508246</v>
      </c>
      <c r="N46" s="12">
        <f t="shared" si="10"/>
        <v>1247.6607838035345</v>
      </c>
      <c r="O46" s="18">
        <f t="shared" si="14"/>
        <v>0.33129937401129689</v>
      </c>
    </row>
    <row r="47" spans="1:15" x14ac:dyDescent="0.2">
      <c r="A47" s="47">
        <v>0.96</v>
      </c>
      <c r="B47" s="47">
        <v>15.696000000000002</v>
      </c>
      <c r="C47" s="11">
        <v>4.3600000000000003</v>
      </c>
      <c r="D47" s="48">
        <f t="shared" si="3"/>
        <v>4.7688720965761018</v>
      </c>
      <c r="E47" s="48">
        <f t="shared" si="7"/>
        <v>2.6460155408685462</v>
      </c>
      <c r="F47" s="11">
        <f t="shared" si="4"/>
        <v>0.16717639135853685</v>
      </c>
      <c r="G47" s="11">
        <f t="shared" si="5"/>
        <v>3.3341460589686802</v>
      </c>
      <c r="H47" s="11">
        <f t="shared" si="6"/>
        <v>2.4910374429111908</v>
      </c>
      <c r="I47" s="12">
        <f t="shared" si="0"/>
        <v>400.09752707624165</v>
      </c>
      <c r="J47" s="49">
        <f t="shared" si="1"/>
        <v>7.4012587681190301</v>
      </c>
      <c r="K47" s="50">
        <f t="shared" si="8"/>
        <v>407.49878584436067</v>
      </c>
      <c r="L47" s="11">
        <f t="shared" si="2"/>
        <v>3.3958232153696724</v>
      </c>
      <c r="M47" s="11">
        <f t="shared" si="9"/>
        <v>16.194246576681767</v>
      </c>
      <c r="N47" s="12">
        <f t="shared" si="10"/>
        <v>1245.7347632881681</v>
      </c>
      <c r="O47" s="18">
        <f t="shared" si="14"/>
        <v>0.32711520770982649</v>
      </c>
    </row>
    <row r="48" spans="1:15" x14ac:dyDescent="0.2">
      <c r="A48" s="47">
        <v>0.98</v>
      </c>
      <c r="B48" s="47">
        <v>15.876000000000001</v>
      </c>
      <c r="C48" s="11">
        <v>4.41</v>
      </c>
      <c r="D48" s="48">
        <f t="shared" si="3"/>
        <v>4.8350565070782734</v>
      </c>
      <c r="E48" s="48">
        <f t="shared" si="7"/>
        <v>2.7427166710101116</v>
      </c>
      <c r="F48" s="11">
        <f t="shared" si="4"/>
        <v>0.18067303420958217</v>
      </c>
      <c r="G48" s="11">
        <f t="shared" si="5"/>
        <v>3.2844195280567083</v>
      </c>
      <c r="H48" s="11">
        <f t="shared" si="6"/>
        <v>2.5870783864925286</v>
      </c>
      <c r="I48" s="12">
        <f t="shared" si="0"/>
        <v>394.13034336680499</v>
      </c>
      <c r="J48" s="49">
        <f t="shared" si="1"/>
        <v>7.6081198859548165</v>
      </c>
      <c r="K48" s="50">
        <f t="shared" si="8"/>
        <v>401.7384632527598</v>
      </c>
      <c r="L48" s="11">
        <f t="shared" si="2"/>
        <v>3.3478205271063315</v>
      </c>
      <c r="M48" s="11">
        <f t="shared" si="9"/>
        <v>16.186901424115682</v>
      </c>
      <c r="N48" s="12">
        <f t="shared" si="10"/>
        <v>1243.8623850155971</v>
      </c>
      <c r="O48" s="18">
        <f t="shared" si="14"/>
        <v>0.3229766154941025</v>
      </c>
    </row>
    <row r="49" spans="1:15" x14ac:dyDescent="0.2">
      <c r="A49" s="47">
        <v>1</v>
      </c>
      <c r="B49" s="47">
        <v>16.164000000000001</v>
      </c>
      <c r="C49" s="11">
        <v>4.49</v>
      </c>
      <c r="D49" s="48">
        <f t="shared" si="3"/>
        <v>4.9002538219114138</v>
      </c>
      <c r="E49" s="48">
        <f t="shared" si="7"/>
        <v>2.8407217474483399</v>
      </c>
      <c r="F49" s="11">
        <f t="shared" si="4"/>
        <v>0.16830819839292185</v>
      </c>
      <c r="G49" s="11">
        <f t="shared" si="5"/>
        <v>3.2354346346833465</v>
      </c>
      <c r="H49" s="11">
        <f t="shared" si="6"/>
        <v>2.6844331226060589</v>
      </c>
      <c r="I49" s="12">
        <f t="shared" si="0"/>
        <v>388.2521561620016</v>
      </c>
      <c r="J49" s="49">
        <f t="shared" si="1"/>
        <v>7.8146834645478904</v>
      </c>
      <c r="K49" s="50">
        <f t="shared" si="8"/>
        <v>396.06683962654949</v>
      </c>
      <c r="L49" s="11">
        <f t="shared" si="2"/>
        <v>3.3005569968879125</v>
      </c>
      <c r="M49" s="11">
        <f t="shared" si="9"/>
        <v>16.173567038436452</v>
      </c>
      <c r="N49" s="12">
        <f t="shared" si="10"/>
        <v>1242.0421818327118</v>
      </c>
      <c r="O49" s="18">
        <f t="shared" si="14"/>
        <v>0.31888356564680259</v>
      </c>
    </row>
    <row r="50" spans="1:15" x14ac:dyDescent="0.2">
      <c r="A50" s="47">
        <v>1.02</v>
      </c>
      <c r="B50" s="47">
        <v>16.596</v>
      </c>
      <c r="C50" s="11">
        <v>4.6100000000000003</v>
      </c>
      <c r="D50" s="48">
        <f t="shared" si="3"/>
        <v>4.9644787629390619</v>
      </c>
      <c r="E50" s="48">
        <f t="shared" si="7"/>
        <v>2.9400113227071212</v>
      </c>
      <c r="F50" s="11">
        <f t="shared" si="4"/>
        <v>0.12565519337480741</v>
      </c>
      <c r="G50" s="11">
        <f t="shared" si="5"/>
        <v>3.1871803178268707</v>
      </c>
      <c r="H50" s="11">
        <f t="shared" si="6"/>
        <v>2.7830820569257391</v>
      </c>
      <c r="I50" s="12">
        <f t="shared" si="0"/>
        <v>382.46163813922448</v>
      </c>
      <c r="J50" s="49">
        <f t="shared" si="1"/>
        <v>8.0208714096204865</v>
      </c>
      <c r="K50" s="50">
        <f t="shared" si="8"/>
        <v>390.48250954884497</v>
      </c>
      <c r="L50" s="11">
        <f t="shared" si="2"/>
        <v>3.2540209129070417</v>
      </c>
      <c r="M50" s="11">
        <f t="shared" si="9"/>
        <v>16.154517716286588</v>
      </c>
      <c r="N50" s="12">
        <f t="shared" si="10"/>
        <v>1240.2727241472192</v>
      </c>
      <c r="O50" s="18">
        <f t="shared" si="14"/>
        <v>0.31483600497409236</v>
      </c>
    </row>
    <row r="51" spans="1:15" x14ac:dyDescent="0.2">
      <c r="A51" s="47">
        <v>1.05</v>
      </c>
      <c r="B51" s="47">
        <v>17.100000000000001</v>
      </c>
      <c r="C51" s="11">
        <v>4.75</v>
      </c>
      <c r="D51" s="48">
        <f t="shared" si="3"/>
        <v>5.0590246381388653</v>
      </c>
      <c r="E51" s="48">
        <f t="shared" si="7"/>
        <v>3.0917820618512875</v>
      </c>
      <c r="F51" s="11">
        <f t="shared" si="4"/>
        <v>9.5496226976856627E-2</v>
      </c>
      <c r="G51" s="11">
        <f t="shared" si="5"/>
        <v>3.1161448828951324</v>
      </c>
      <c r="H51" s="11">
        <f t="shared" si="6"/>
        <v>2.9334399355544161</v>
      </c>
      <c r="I51" s="12">
        <f t="shared" si="0"/>
        <v>373.93738594741586</v>
      </c>
      <c r="J51" s="49">
        <f t="shared" si="1"/>
        <v>8.329287031520284</v>
      </c>
      <c r="K51" s="50">
        <f t="shared" si="8"/>
        <v>382.26667297893613</v>
      </c>
      <c r="L51" s="11">
        <f t="shared" si="2"/>
        <v>3.1855556081578009</v>
      </c>
      <c r="M51" s="11">
        <f t="shared" si="9"/>
        <v>16.115804307831752</v>
      </c>
      <c r="N51" s="12">
        <f t="shared" si="10"/>
        <v>1237.7106484434821</v>
      </c>
      <c r="O51" s="18">
        <f t="shared" si="14"/>
        <v>0.30884978929418305</v>
      </c>
    </row>
    <row r="52" spans="1:15" x14ac:dyDescent="0.2">
      <c r="A52" s="47">
        <v>1.07</v>
      </c>
      <c r="B52" s="47">
        <v>17.712</v>
      </c>
      <c r="C52" s="11">
        <v>4.92</v>
      </c>
      <c r="D52" s="48">
        <f t="shared" si="3"/>
        <v>5.1208816199465463</v>
      </c>
      <c r="E52" s="48">
        <f t="shared" si="7"/>
        <v>3.1941996942502184</v>
      </c>
      <c r="F52" s="11">
        <f t="shared" si="4"/>
        <v>4.0353425232348715E-2</v>
      </c>
      <c r="G52" s="11">
        <f t="shared" si="5"/>
        <v>3.0696696919152271</v>
      </c>
      <c r="H52" s="11">
        <f t="shared" si="6"/>
        <v>3.0352405473024735</v>
      </c>
      <c r="I52" s="12">
        <f t="shared" si="0"/>
        <v>368.36036302982723</v>
      </c>
      <c r="J52" s="49">
        <f t="shared" si="1"/>
        <v>8.5342175995353173</v>
      </c>
      <c r="K52" s="50">
        <f t="shared" si="8"/>
        <v>376.89458062936257</v>
      </c>
      <c r="L52" s="11">
        <f t="shared" si="2"/>
        <v>3.1407881719113546</v>
      </c>
      <c r="M52" s="11">
        <f t="shared" si="9"/>
        <v>16.083604421686371</v>
      </c>
      <c r="N52" s="12">
        <f t="shared" si="10"/>
        <v>1236.0620392633143</v>
      </c>
      <c r="O52" s="18">
        <f t="shared" si="14"/>
        <v>0.30491558567237409</v>
      </c>
    </row>
    <row r="53" spans="1:15" x14ac:dyDescent="0.2">
      <c r="A53" s="47">
        <v>1.0900000000000001</v>
      </c>
      <c r="B53" s="47">
        <v>18.288</v>
      </c>
      <c r="C53" s="11">
        <v>5.08</v>
      </c>
      <c r="D53" s="48">
        <f t="shared" si="3"/>
        <v>5.1818160467540615</v>
      </c>
      <c r="E53" s="48">
        <f t="shared" si="7"/>
        <v>3.2978360151852999</v>
      </c>
      <c r="F53" s="11">
        <f t="shared" si="4"/>
        <v>1.0366507376625221E-2</v>
      </c>
      <c r="G53" s="11">
        <f t="shared" si="5"/>
        <v>3.0238876469403344</v>
      </c>
      <c r="H53" s="11">
        <f t="shared" si="6"/>
        <v>3.1382690500319033</v>
      </c>
      <c r="I53" s="12">
        <f t="shared" si="0"/>
        <v>362.8665176328401</v>
      </c>
      <c r="J53" s="49">
        <f t="shared" si="1"/>
        <v>8.7385268004469516</v>
      </c>
      <c r="K53" s="50">
        <f t="shared" si="8"/>
        <v>371.60504443328705</v>
      </c>
      <c r="L53" s="11">
        <f t="shared" si="2"/>
        <v>3.0967087036107253</v>
      </c>
      <c r="M53" s="11">
        <f t="shared" si="9"/>
        <v>16.046574852493023</v>
      </c>
      <c r="N53" s="12">
        <f t="shared" si="10"/>
        <v>1234.4594562189013</v>
      </c>
      <c r="O53" s="18">
        <f t="shared" si="14"/>
        <v>0.30102652830049037</v>
      </c>
    </row>
    <row r="54" spans="1:15" x14ac:dyDescent="0.2">
      <c r="A54" s="47">
        <v>1.1100000000000001</v>
      </c>
      <c r="B54" s="47">
        <v>18.756</v>
      </c>
      <c r="C54" s="11">
        <v>5.21</v>
      </c>
      <c r="D54" s="48">
        <f t="shared" si="3"/>
        <v>5.241841677844576</v>
      </c>
      <c r="E54" s="48">
        <f t="shared" si="7"/>
        <v>3.4026728487421916</v>
      </c>
      <c r="F54" s="11">
        <f t="shared" si="4"/>
        <v>1.0138924479577642E-3</v>
      </c>
      <c r="G54" s="11">
        <f t="shared" si="5"/>
        <v>2.97878841016712</v>
      </c>
      <c r="H54" s="11">
        <f t="shared" si="6"/>
        <v>3.2425071305801243</v>
      </c>
      <c r="I54" s="12">
        <f t="shared" si="0"/>
        <v>357.45460922005441</v>
      </c>
      <c r="J54" s="49">
        <f t="shared" si="1"/>
        <v>8.942151809412886</v>
      </c>
      <c r="K54" s="50">
        <f t="shared" si="8"/>
        <v>366.39676102946731</v>
      </c>
      <c r="L54" s="11">
        <f t="shared" si="2"/>
        <v>3.0533063419122275</v>
      </c>
      <c r="M54" s="11">
        <f t="shared" si="9"/>
        <v>16.004948438262677</v>
      </c>
      <c r="N54" s="12">
        <f t="shared" si="10"/>
        <v>1232.9016288791595</v>
      </c>
      <c r="O54" s="18">
        <f t="shared" si="14"/>
        <v>0.2971824778612398</v>
      </c>
    </row>
    <row r="55" spans="1:15" x14ac:dyDescent="0.2">
      <c r="A55" s="47">
        <v>1.1299999999999999</v>
      </c>
      <c r="B55" s="47">
        <v>19.116</v>
      </c>
      <c r="C55" s="11">
        <v>5.31</v>
      </c>
      <c r="D55" s="48">
        <f t="shared" si="3"/>
        <v>5.3009720672908598</v>
      </c>
      <c r="E55" s="48">
        <f t="shared" si="7"/>
        <v>3.5086922900880078</v>
      </c>
      <c r="F55" s="11">
        <f t="shared" si="4"/>
        <v>8.1503569000756623E-5</v>
      </c>
      <c r="G55" s="11">
        <f t="shared" si="5"/>
        <v>2.9343617979735868</v>
      </c>
      <c r="H55" s="11">
        <f t="shared" si="6"/>
        <v>3.3479367489129785</v>
      </c>
      <c r="I55" s="12">
        <f t="shared" si="0"/>
        <v>352.12341575683041</v>
      </c>
      <c r="J55" s="49">
        <f t="shared" si="1"/>
        <v>9.1450328729549124</v>
      </c>
      <c r="K55" s="50">
        <f t="shared" si="8"/>
        <v>361.26844862978533</v>
      </c>
      <c r="L55" s="11">
        <f t="shared" si="2"/>
        <v>3.010570405248211</v>
      </c>
      <c r="M55" s="11">
        <f t="shared" si="9"/>
        <v>15.95894962483329</v>
      </c>
      <c r="N55" s="12">
        <f t="shared" si="10"/>
        <v>1231.3873200481528</v>
      </c>
      <c r="O55" s="18">
        <f t="shared" si="14"/>
        <v>0.29338327815139276</v>
      </c>
    </row>
    <row r="56" spans="1:15" x14ac:dyDescent="0.2">
      <c r="A56" s="47">
        <v>1.1499999999999999</v>
      </c>
      <c r="B56" s="47">
        <v>19.296000000000003</v>
      </c>
      <c r="C56" s="11">
        <v>5.36</v>
      </c>
      <c r="D56" s="48">
        <f t="shared" si="3"/>
        <v>5.3592205670158677</v>
      </c>
      <c r="E56" s="48">
        <f t="shared" si="7"/>
        <v>3.6158767014283253</v>
      </c>
      <c r="F56" s="11">
        <f t="shared" si="4"/>
        <v>6.0751577675390142E-7</v>
      </c>
      <c r="G56" s="11">
        <f t="shared" si="5"/>
        <v>2.8905977786195645</v>
      </c>
      <c r="H56" s="11">
        <f t="shared" si="6"/>
        <v>3.4545401340511983</v>
      </c>
      <c r="I56" s="12">
        <f t="shared" si="0"/>
        <v>346.87173343434773</v>
      </c>
      <c r="J56" s="49">
        <f t="shared" si="1"/>
        <v>9.3471131999608854</v>
      </c>
      <c r="K56" s="50">
        <f t="shared" si="8"/>
        <v>356.21884663430859</v>
      </c>
      <c r="L56" s="11">
        <f t="shared" si="2"/>
        <v>2.9684903886192382</v>
      </c>
      <c r="M56" s="11">
        <f t="shared" si="9"/>
        <v>15.908794743677147</v>
      </c>
      <c r="N56" s="12">
        <f t="shared" si="10"/>
        <v>1229.915325011229</v>
      </c>
      <c r="O56" s="18">
        <f t="shared" si="14"/>
        <v>0.28962875686670247</v>
      </c>
    </row>
    <row r="57" spans="1:15" x14ac:dyDescent="0.2">
      <c r="A57" s="47">
        <v>1.17</v>
      </c>
      <c r="B57" s="47">
        <v>19.404</v>
      </c>
      <c r="C57" s="11">
        <v>5.39</v>
      </c>
      <c r="D57" s="48">
        <f t="shared" si="3"/>
        <v>5.4166003298076637</v>
      </c>
      <c r="E57" s="48">
        <f t="shared" si="7"/>
        <v>3.7242087080244786</v>
      </c>
      <c r="F57" s="11">
        <f t="shared" si="4"/>
        <v>7.075775458764992E-4</v>
      </c>
      <c r="G57" s="11">
        <f t="shared" si="5"/>
        <v>2.8474864699814946</v>
      </c>
      <c r="H57" s="11">
        <f t="shared" si="6"/>
        <v>3.5622997800576499</v>
      </c>
      <c r="I57" s="12">
        <f t="shared" si="0"/>
        <v>341.69837639777933</v>
      </c>
      <c r="J57" s="49">
        <f t="shared" si="1"/>
        <v>9.5483388561831504</v>
      </c>
      <c r="K57" s="50">
        <f t="shared" si="8"/>
        <v>351.24671525396246</v>
      </c>
      <c r="L57" s="11">
        <f t="shared" si="2"/>
        <v>2.9270559604496871</v>
      </c>
      <c r="M57" s="11">
        <f t="shared" si="9"/>
        <v>15.854692280737263</v>
      </c>
      <c r="N57" s="12">
        <f t="shared" si="10"/>
        <v>1228.4844707918364</v>
      </c>
      <c r="O57" s="18">
        <f t="shared" si="14"/>
        <v>0.28591872636986743</v>
      </c>
    </row>
    <row r="58" spans="1:15" x14ac:dyDescent="0.2">
      <c r="A58" s="47">
        <v>1.19</v>
      </c>
      <c r="B58" s="47">
        <v>19.440000000000001</v>
      </c>
      <c r="C58" s="11">
        <v>5.4</v>
      </c>
      <c r="D58" s="48">
        <f t="shared" si="3"/>
        <v>5.4731243122893822</v>
      </c>
      <c r="E58" s="48">
        <f t="shared" si="7"/>
        <v>3.8336711942702664</v>
      </c>
      <c r="F58" s="11">
        <f t="shared" si="4"/>
        <v>5.3471650477950449E-3</v>
      </c>
      <c r="G58" s="11">
        <f t="shared" si="5"/>
        <v>2.8050181373210012</v>
      </c>
      <c r="H58" s="11">
        <f t="shared" si="6"/>
        <v>3.6711984420843802</v>
      </c>
      <c r="I58" s="12">
        <f t="shared" si="0"/>
        <v>336.60217647852016</v>
      </c>
      <c r="J58" s="49">
        <f t="shared" si="1"/>
        <v>9.7486586621258908</v>
      </c>
      <c r="K58" s="50">
        <f t="shared" si="8"/>
        <v>346.35083514064604</v>
      </c>
      <c r="L58" s="11">
        <f t="shared" si="2"/>
        <v>2.8862569595053835</v>
      </c>
      <c r="M58" s="11">
        <f t="shared" si="9"/>
        <v>15.796843136583346</v>
      </c>
      <c r="N58" s="12">
        <f t="shared" si="10"/>
        <v>1227.0936154192243</v>
      </c>
      <c r="O58" s="18">
        <f t="shared" si="14"/>
        <v>0.28225298444105973</v>
      </c>
    </row>
    <row r="59" spans="1:15" x14ac:dyDescent="0.2">
      <c r="A59" s="47">
        <v>1.22</v>
      </c>
      <c r="B59" s="47">
        <v>19.584000000000003</v>
      </c>
      <c r="C59" s="11">
        <v>5.44</v>
      </c>
      <c r="D59" s="48">
        <f t="shared" si="3"/>
        <v>5.5563335657040627</v>
      </c>
      <c r="E59" s="48">
        <f t="shared" si="7"/>
        <v>4.0003612012413887</v>
      </c>
      <c r="F59" s="11">
        <f t="shared" si="4"/>
        <v>1.3533498509421376E-2</v>
      </c>
      <c r="G59" s="11">
        <f t="shared" si="5"/>
        <v>2.7425002803106793</v>
      </c>
      <c r="H59" s="11">
        <f t="shared" si="6"/>
        <v>3.8366449990538545</v>
      </c>
      <c r="I59" s="12">
        <f t="shared" si="0"/>
        <v>329.10003363728151</v>
      </c>
      <c r="J59" s="49">
        <f t="shared" si="1"/>
        <v>10.047334459080208</v>
      </c>
      <c r="K59" s="50">
        <f t="shared" si="8"/>
        <v>339.14736809636173</v>
      </c>
      <c r="L59" s="11">
        <f t="shared" si="2"/>
        <v>2.8262280674696809</v>
      </c>
      <c r="M59" s="11">
        <f t="shared" si="9"/>
        <v>15.703465875616715</v>
      </c>
      <c r="N59" s="12">
        <f t="shared" si="10"/>
        <v>1225.0799064904661</v>
      </c>
      <c r="O59" s="18">
        <f t="shared" si="14"/>
        <v>0.27683693634967071</v>
      </c>
    </row>
    <row r="60" spans="1:15" x14ac:dyDescent="0.2">
      <c r="A60" s="47">
        <v>1.24</v>
      </c>
      <c r="B60" s="47">
        <v>19.835999999999999</v>
      </c>
      <c r="C60" s="11">
        <v>5.51</v>
      </c>
      <c r="D60" s="48">
        <f t="shared" si="3"/>
        <v>5.6107735215860641</v>
      </c>
      <c r="E60" s="48">
        <f t="shared" si="7"/>
        <v>4.1125766716731098</v>
      </c>
      <c r="F60" s="11">
        <f t="shared" si="4"/>
        <v>1.0155302652856975E-2</v>
      </c>
      <c r="G60" s="11">
        <f t="shared" si="5"/>
        <v>2.7015977455827485</v>
      </c>
      <c r="H60" s="11">
        <f t="shared" si="6"/>
        <v>3.9483174333394526</v>
      </c>
      <c r="I60" s="12">
        <f t="shared" si="0"/>
        <v>324.19172946992984</v>
      </c>
      <c r="J60" s="49">
        <f t="shared" si="1"/>
        <v>10.245182923916383</v>
      </c>
      <c r="K60" s="50">
        <f t="shared" si="8"/>
        <v>334.43691239384623</v>
      </c>
      <c r="L60" s="11">
        <f t="shared" si="2"/>
        <v>2.7869742699487188</v>
      </c>
      <c r="M60" s="11">
        <f t="shared" si="9"/>
        <v>15.637081439169924</v>
      </c>
      <c r="N60" s="12">
        <f t="shared" si="10"/>
        <v>1223.7842491107365</v>
      </c>
      <c r="O60" s="18">
        <f t="shared" si="14"/>
        <v>0.27328094199354586</v>
      </c>
    </row>
    <row r="61" spans="1:15" x14ac:dyDescent="0.2">
      <c r="A61" s="47">
        <v>1.26</v>
      </c>
      <c r="B61" s="47">
        <v>20.196000000000002</v>
      </c>
      <c r="C61" s="11">
        <v>5.61</v>
      </c>
      <c r="D61" s="48">
        <f t="shared" si="3"/>
        <v>5.6644015423874983</v>
      </c>
      <c r="E61" s="48">
        <f t="shared" si="7"/>
        <v>4.2258647025208598</v>
      </c>
      <c r="F61" s="11">
        <f t="shared" si="4"/>
        <v>2.959527814138736E-3</v>
      </c>
      <c r="G61" s="11">
        <f t="shared" si="5"/>
        <v>2.6613052444650895</v>
      </c>
      <c r="H61" s="11">
        <f t="shared" si="6"/>
        <v>4.0610705270575007</v>
      </c>
      <c r="I61" s="12">
        <f t="shared" si="0"/>
        <v>319.35662933581074</v>
      </c>
      <c r="J61" s="49">
        <f t="shared" si="1"/>
        <v>10.441966705540523</v>
      </c>
      <c r="K61" s="50">
        <f t="shared" si="8"/>
        <v>329.79859604135129</v>
      </c>
      <c r="L61" s="11">
        <f t="shared" si="2"/>
        <v>2.7483216336779273</v>
      </c>
      <c r="M61" s="11">
        <f t="shared" si="9"/>
        <v>15.567597300782181</v>
      </c>
      <c r="N61" s="12">
        <f t="shared" si="10"/>
        <v>1222.5248275396482</v>
      </c>
      <c r="O61" s="18">
        <f t="shared" si="14"/>
        <v>0.26976842401235851</v>
      </c>
    </row>
    <row r="62" spans="1:15" x14ac:dyDescent="0.2">
      <c r="A62" s="47">
        <v>1.28</v>
      </c>
      <c r="B62" s="47">
        <v>20.591999999999999</v>
      </c>
      <c r="C62" s="11">
        <v>5.72</v>
      </c>
      <c r="D62" s="48">
        <f t="shared" si="3"/>
        <v>5.717229737570328</v>
      </c>
      <c r="E62" s="48">
        <f t="shared" si="7"/>
        <v>4.3402092972722661</v>
      </c>
      <c r="F62" s="11">
        <f t="shared" si="4"/>
        <v>7.6743539292506089E-6</v>
      </c>
      <c r="G62" s="11">
        <f t="shared" si="5"/>
        <v>2.6216136787194602</v>
      </c>
      <c r="H62" s="11">
        <f t="shared" si="6"/>
        <v>4.1748881629042902</v>
      </c>
      <c r="I62" s="12">
        <f t="shared" si="0"/>
        <v>314.5936414463352</v>
      </c>
      <c r="J62" s="49">
        <f t="shared" si="1"/>
        <v>10.637645842928274</v>
      </c>
      <c r="K62" s="50">
        <f t="shared" si="8"/>
        <v>325.23128728926349</v>
      </c>
      <c r="L62" s="11">
        <f t="shared" si="2"/>
        <v>2.710260727410529</v>
      </c>
      <c r="M62" s="11">
        <f t="shared" si="9"/>
        <v>15.495183227320465</v>
      </c>
      <c r="N62" s="12">
        <f t="shared" si="10"/>
        <v>1221.3006305704716</v>
      </c>
      <c r="O62" s="18">
        <f t="shared" si="14"/>
        <v>0.26629912336764078</v>
      </c>
    </row>
    <row r="63" spans="1:15" x14ac:dyDescent="0.2">
      <c r="A63" s="47">
        <v>1.3</v>
      </c>
      <c r="B63" s="47">
        <v>20.988</v>
      </c>
      <c r="C63" s="11">
        <v>5.83</v>
      </c>
      <c r="D63" s="48">
        <f t="shared" si="3"/>
        <v>5.7692700359920916</v>
      </c>
      <c r="E63" s="48">
        <f t="shared" si="7"/>
        <v>4.4555946979921082</v>
      </c>
      <c r="F63" s="11">
        <f t="shared" si="4"/>
        <v>3.6881285284018524E-3</v>
      </c>
      <c r="G63" s="11">
        <f t="shared" si="5"/>
        <v>2.5825140858016815</v>
      </c>
      <c r="H63" s="11">
        <f t="shared" si="6"/>
        <v>4.2897544639547736</v>
      </c>
      <c r="I63" s="12">
        <f t="shared" si="0"/>
        <v>309.90169029620176</v>
      </c>
      <c r="J63" s="49">
        <f t="shared" si="1"/>
        <v>10.832182624259184</v>
      </c>
      <c r="K63" s="50">
        <f t="shared" si="8"/>
        <v>320.73387292046095</v>
      </c>
      <c r="L63" s="11">
        <f t="shared" si="2"/>
        <v>2.6727822743371745</v>
      </c>
      <c r="M63" s="11">
        <f t="shared" si="9"/>
        <v>15.420002688064255</v>
      </c>
      <c r="N63" s="12">
        <f t="shared" si="10"/>
        <v>1220.1106741761414</v>
      </c>
      <c r="O63" s="18">
        <f t="shared" si="14"/>
        <v>0.26287277024031525</v>
      </c>
    </row>
    <row r="64" spans="1:15" x14ac:dyDescent="0.2">
      <c r="A64" s="47">
        <v>1.32</v>
      </c>
      <c r="B64" s="47">
        <v>21.276</v>
      </c>
      <c r="C64" s="11">
        <v>5.91</v>
      </c>
      <c r="D64" s="48">
        <f t="shared" si="3"/>
        <v>5.8205341885994937</v>
      </c>
      <c r="E64" s="48">
        <f t="shared" si="7"/>
        <v>4.5720053817640984</v>
      </c>
      <c r="F64" s="11">
        <f t="shared" si="4"/>
        <v>8.0041314095509932E-3</v>
      </c>
      <c r="G64" s="11">
        <f t="shared" si="5"/>
        <v>2.5439976368378523</v>
      </c>
      <c r="H64" s="11">
        <f t="shared" si="6"/>
        <v>4.4056537900774924</v>
      </c>
      <c r="I64" s="12">
        <f t="shared" si="0"/>
        <v>305.27971642054229</v>
      </c>
      <c r="J64" s="49">
        <f t="shared" si="1"/>
        <v>11.025541504426005</v>
      </c>
      <c r="K64" s="50">
        <f t="shared" si="8"/>
        <v>316.30525792496832</v>
      </c>
      <c r="L64" s="11">
        <f t="shared" si="2"/>
        <v>2.6358771493747359</v>
      </c>
      <c r="M64" s="11">
        <f t="shared" si="9"/>
        <v>15.342213064883826</v>
      </c>
      <c r="N64" s="12">
        <f t="shared" si="10"/>
        <v>1218.9540008511317</v>
      </c>
      <c r="O64" s="18">
        <f t="shared" si="14"/>
        <v>0.25948908466120046</v>
      </c>
    </row>
    <row r="65" spans="1:30" x14ac:dyDescent="0.2">
      <c r="A65" s="47">
        <v>1.34</v>
      </c>
      <c r="B65" s="47">
        <v>21.384</v>
      </c>
      <c r="C65" s="11">
        <v>5.94</v>
      </c>
      <c r="D65" s="48">
        <f t="shared" si="3"/>
        <v>5.8710337710818266</v>
      </c>
      <c r="E65" s="48">
        <f t="shared" si="7"/>
        <v>4.6894260571857354</v>
      </c>
      <c r="F65" s="11">
        <f t="shared" si="4"/>
        <v>4.7563407311939565E-3</v>
      </c>
      <c r="G65" s="11">
        <f t="shared" si="5"/>
        <v>2.506055634630747</v>
      </c>
      <c r="H65" s="11">
        <f t="shared" si="6"/>
        <v>4.5225707344029527</v>
      </c>
      <c r="I65" s="12">
        <f t="shared" si="0"/>
        <v>300.72667615568963</v>
      </c>
      <c r="J65" s="49">
        <f t="shared" si="1"/>
        <v>11.217689025223379</v>
      </c>
      <c r="K65" s="50">
        <f t="shared" si="8"/>
        <v>311.944365180913</v>
      </c>
      <c r="L65" s="11">
        <f t="shared" si="2"/>
        <v>2.5995363765076083</v>
      </c>
      <c r="M65" s="11">
        <f t="shared" si="9"/>
        <v>15.26196585563185</v>
      </c>
      <c r="N65" s="12">
        <f t="shared" si="10"/>
        <v>1217.8296789650524</v>
      </c>
      <c r="O65" s="18">
        <f t="shared" si="14"/>
        <v>0.25614777712267001</v>
      </c>
    </row>
    <row r="66" spans="1:30" x14ac:dyDescent="0.2">
      <c r="A66" s="47">
        <v>1.37</v>
      </c>
      <c r="B66" s="47">
        <v>21.347999999999999</v>
      </c>
      <c r="C66" s="11">
        <v>5.93</v>
      </c>
      <c r="D66" s="48">
        <f t="shared" si="3"/>
        <v>5.9453744734105598</v>
      </c>
      <c r="E66" s="48">
        <f t="shared" si="7"/>
        <v>4.8677872913880522</v>
      </c>
      <c r="F66" s="11">
        <f t="shared" si="4"/>
        <v>2.3637443265201908E-4</v>
      </c>
      <c r="G66" s="11">
        <f t="shared" si="5"/>
        <v>2.4502010126084488</v>
      </c>
      <c r="H66" s="11">
        <f t="shared" si="6"/>
        <v>4.69982104713152</v>
      </c>
      <c r="I66" s="12">
        <f t="shared" ref="I66:I129" si="15">$Q$2*G66</f>
        <v>294.02412151301388</v>
      </c>
      <c r="J66" s="49">
        <f t="shared" ref="J66:J129" si="16">$Q$9*D66*D66</f>
        <v>11.503570745058544</v>
      </c>
      <c r="K66" s="50">
        <f t="shared" si="8"/>
        <v>305.52769225807242</v>
      </c>
      <c r="L66" s="11">
        <f t="shared" ref="L66:L129" si="17">K66/$Q$2</f>
        <v>2.5460641021506034</v>
      </c>
      <c r="M66" s="11">
        <f t="shared" si="9"/>
        <v>15.137304520593174</v>
      </c>
      <c r="N66" s="12">
        <f t="shared" si="10"/>
        <v>1216.2018791041821</v>
      </c>
      <c r="O66" s="18">
        <f t="shared" si="14"/>
        <v>0.25121461947017792</v>
      </c>
    </row>
    <row r="67" spans="1:30" x14ac:dyDescent="0.2">
      <c r="A67" s="47">
        <v>1.39</v>
      </c>
      <c r="B67" s="47">
        <v>21.167999999999999</v>
      </c>
      <c r="C67" s="11">
        <v>5.88</v>
      </c>
      <c r="D67" s="48">
        <f t="shared" ref="D67:D130" si="18">$Q$1*(1-EXP(-(A67-$Q$7)/$Q$6))</f>
        <v>5.994012147574562</v>
      </c>
      <c r="E67" s="48">
        <f t="shared" si="7"/>
        <v>4.9876675343395425</v>
      </c>
      <c r="F67" s="11">
        <f t="shared" ref="F67:F130" si="19">(C67-D67)^2</f>
        <v>1.2998769794563733E-2</v>
      </c>
      <c r="G67" s="11">
        <f t="shared" ref="G67:G130" si="20">($Q$1/$Q$6)*EXP(-(A67-$Q$7)/$Q$6)</f>
        <v>2.4136579235418272</v>
      </c>
      <c r="H67" s="11">
        <f t="shared" ref="H67:H130" si="21">$Q$1*(A67+$Q$6*EXP(-(A67-$Q$7)/$Q$6))-$Q$1*$Q$6</f>
        <v>4.8192161314397541</v>
      </c>
      <c r="I67" s="12">
        <f t="shared" si="15"/>
        <v>289.63895082501926</v>
      </c>
      <c r="J67" s="49">
        <f t="shared" si="16"/>
        <v>11.692556493128114</v>
      </c>
      <c r="K67" s="50">
        <f t="shared" si="8"/>
        <v>301.33150731814737</v>
      </c>
      <c r="L67" s="11">
        <f t="shared" si="17"/>
        <v>2.5110958943178949</v>
      </c>
      <c r="M67" s="11">
        <f t="shared" si="9"/>
        <v>15.051539294266071</v>
      </c>
      <c r="N67" s="12">
        <f t="shared" si="10"/>
        <v>1215.1545240431881</v>
      </c>
      <c r="O67" s="18">
        <f t="shared" si="14"/>
        <v>0.24797793314016225</v>
      </c>
    </row>
    <row r="68" spans="1:30" x14ac:dyDescent="0.2">
      <c r="A68" s="47">
        <v>1.41</v>
      </c>
      <c r="B68" s="47">
        <v>20.988</v>
      </c>
      <c r="C68" s="11">
        <v>5.83</v>
      </c>
      <c r="D68" s="48">
        <f t="shared" si="18"/>
        <v>6.0419244237610856</v>
      </c>
      <c r="E68" s="48">
        <f t="shared" ref="E68:E131" si="22">D68*(A68-A67)+E67</f>
        <v>5.1085060228147645</v>
      </c>
      <c r="F68" s="11">
        <f t="shared" si="19"/>
        <v>4.4911961386468163E-2</v>
      </c>
      <c r="G68" s="11">
        <f t="shared" si="20"/>
        <v>2.3776598499052288</v>
      </c>
      <c r="H68" s="11">
        <f t="shared" si="21"/>
        <v>4.939576697084382</v>
      </c>
      <c r="I68" s="12">
        <f t="shared" si="15"/>
        <v>285.31918198862746</v>
      </c>
      <c r="J68" s="49">
        <f t="shared" si="16"/>
        <v>11.880229120166987</v>
      </c>
      <c r="K68" s="50">
        <f t="shared" ref="K68:K131" si="23">I68+J68</f>
        <v>297.19941110879444</v>
      </c>
      <c r="L68" s="11">
        <f t="shared" si="17"/>
        <v>2.4766617592399536</v>
      </c>
      <c r="M68" s="11">
        <f t="shared" ref="M68:M131" si="24">L68*D68</f>
        <v>14.963803172546973</v>
      </c>
      <c r="N68" s="12">
        <f t="shared" ref="N68:N131" si="25">SQRT((POWER(K68,2)+POWER(($Q$2*9.81),2)))</f>
        <v>1214.1364544248781</v>
      </c>
      <c r="O68" s="18">
        <f t="shared" si="14"/>
        <v>0.24478254484960196</v>
      </c>
    </row>
    <row r="69" spans="1:30" x14ac:dyDescent="0.2">
      <c r="A69" s="47">
        <v>1.43</v>
      </c>
      <c r="B69" s="47">
        <v>20.88</v>
      </c>
      <c r="C69" s="11">
        <v>5.8</v>
      </c>
      <c r="D69" s="48">
        <f t="shared" si="18"/>
        <v>6.0891221207897921</v>
      </c>
      <c r="E69" s="48">
        <f t="shared" si="22"/>
        <v>5.2302884652305606</v>
      </c>
      <c r="F69" s="11">
        <f t="shared" si="19"/>
        <v>8.3591600729987225E-2</v>
      </c>
      <c r="G69" s="11">
        <f t="shared" si="20"/>
        <v>2.3421986631625464</v>
      </c>
      <c r="H69" s="11">
        <f t="shared" si="21"/>
        <v>5.0608883445650026</v>
      </c>
      <c r="I69" s="12">
        <f t="shared" si="15"/>
        <v>281.06383957950555</v>
      </c>
      <c r="J69" s="49">
        <f t="shared" si="16"/>
        <v>12.066563639125278</v>
      </c>
      <c r="K69" s="50">
        <f t="shared" si="23"/>
        <v>293.13040321863082</v>
      </c>
      <c r="L69" s="11">
        <f t="shared" si="17"/>
        <v>2.4427533601552569</v>
      </c>
      <c r="M69" s="11">
        <f t="shared" si="24"/>
        <v>14.874223520954969</v>
      </c>
      <c r="N69" s="12">
        <f t="shared" si="25"/>
        <v>1213.1468473730281</v>
      </c>
      <c r="O69" s="18">
        <f t="shared" si="14"/>
        <v>0.24162812923545168</v>
      </c>
    </row>
    <row r="70" spans="1:30" x14ac:dyDescent="0.2">
      <c r="A70" s="47">
        <v>1.45</v>
      </c>
      <c r="B70" s="47">
        <v>20.952000000000002</v>
      </c>
      <c r="C70" s="11">
        <v>5.82</v>
      </c>
      <c r="D70" s="48">
        <f t="shared" si="18"/>
        <v>6.1356158961249792</v>
      </c>
      <c r="E70" s="48">
        <f t="shared" si="22"/>
        <v>5.3530007831530604</v>
      </c>
      <c r="F70" s="11">
        <f t="shared" si="19"/>
        <v>9.9613393886773455E-2</v>
      </c>
      <c r="G70" s="11">
        <f t="shared" si="20"/>
        <v>2.3072663560092845</v>
      </c>
      <c r="H70" s="11">
        <f t="shared" si="21"/>
        <v>5.1831368891400036</v>
      </c>
      <c r="I70" s="12">
        <f t="shared" si="15"/>
        <v>276.87196272111413</v>
      </c>
      <c r="J70" s="49">
        <f t="shared" si="16"/>
        <v>12.251536755207056</v>
      </c>
      <c r="K70" s="50">
        <f t="shared" si="23"/>
        <v>289.12349947632117</v>
      </c>
      <c r="L70" s="11">
        <f t="shared" si="17"/>
        <v>2.4093624956360098</v>
      </c>
      <c r="M70" s="11">
        <f t="shared" si="24"/>
        <v>14.782922827751653</v>
      </c>
      <c r="N70" s="12">
        <f t="shared" si="25"/>
        <v>1212.184902541454</v>
      </c>
      <c r="O70" s="18">
        <f t="shared" si="14"/>
        <v>0.23851435442740454</v>
      </c>
    </row>
    <row r="71" spans="1:30" x14ac:dyDescent="0.2">
      <c r="A71" s="47">
        <v>1.47</v>
      </c>
      <c r="B71" s="47">
        <v>21.312000000000001</v>
      </c>
      <c r="C71" s="11">
        <v>5.92</v>
      </c>
      <c r="D71" s="48">
        <f t="shared" si="18"/>
        <v>6.181416248282078</v>
      </c>
      <c r="E71" s="48">
        <f t="shared" si="22"/>
        <v>5.4766291081187024</v>
      </c>
      <c r="F71" s="11">
        <f t="shared" si="19"/>
        <v>6.8338454865877099E-2</v>
      </c>
      <c r="G71" s="11">
        <f t="shared" si="20"/>
        <v>2.2728550405644725</v>
      </c>
      <c r="H71" s="11">
        <f t="shared" si="21"/>
        <v>5.3063083576236085</v>
      </c>
      <c r="I71" s="12">
        <f t="shared" si="15"/>
        <v>272.7426048677367</v>
      </c>
      <c r="J71" s="49">
        <f t="shared" si="16"/>
        <v>12.435126801563491</v>
      </c>
      <c r="K71" s="50">
        <f t="shared" si="23"/>
        <v>285.17773166930021</v>
      </c>
      <c r="L71" s="11">
        <f t="shared" si="17"/>
        <v>2.3764810972441683</v>
      </c>
      <c r="M71" s="11">
        <f t="shared" si="24"/>
        <v>14.690018868240323</v>
      </c>
      <c r="N71" s="12">
        <f t="shared" si="25"/>
        <v>1211.249841543869</v>
      </c>
      <c r="O71" s="18">
        <f t="shared" si="14"/>
        <v>0.23544088253981552</v>
      </c>
    </row>
    <row r="72" spans="1:30" x14ac:dyDescent="0.2">
      <c r="A72" s="47">
        <v>1.49</v>
      </c>
      <c r="B72" s="47">
        <v>21.888000000000002</v>
      </c>
      <c r="C72" s="11">
        <v>6.08</v>
      </c>
      <c r="D72" s="48">
        <f t="shared" si="18"/>
        <v>6.2265335191982718</v>
      </c>
      <c r="E72" s="48">
        <f t="shared" si="22"/>
        <v>5.6011597785026677</v>
      </c>
      <c r="F72" s="11">
        <f t="shared" si="19"/>
        <v>2.1472072248630271E-2</v>
      </c>
      <c r="G72" s="11">
        <f t="shared" si="20"/>
        <v>2.2389569465895431</v>
      </c>
      <c r="H72" s="11">
        <f t="shared" si="21"/>
        <v>5.4303889852306266</v>
      </c>
      <c r="I72" s="12">
        <f t="shared" si="15"/>
        <v>268.67483359074515</v>
      </c>
      <c r="J72" s="49">
        <f t="shared" si="16"/>
        <v>12.61731367710175</v>
      </c>
      <c r="K72" s="50">
        <f t="shared" si="23"/>
        <v>281.29214726784693</v>
      </c>
      <c r="L72" s="11">
        <f t="shared" si="17"/>
        <v>2.3441012272320578</v>
      </c>
      <c r="M72" s="11">
        <f t="shared" si="24"/>
        <v>14.595624863754212</v>
      </c>
      <c r="N72" s="12">
        <f t="shared" si="25"/>
        <v>1210.3409073953321</v>
      </c>
      <c r="O72" s="18">
        <f t="shared" si="14"/>
        <v>0.2324073701459789</v>
      </c>
    </row>
    <row r="73" spans="1:30" x14ac:dyDescent="0.2">
      <c r="A73" s="47">
        <v>1.51</v>
      </c>
      <c r="B73" s="47">
        <v>22.608000000000001</v>
      </c>
      <c r="C73" s="11">
        <v>6.28</v>
      </c>
      <c r="D73" s="48">
        <f t="shared" si="18"/>
        <v>6.2709778965677518</v>
      </c>
      <c r="E73" s="48">
        <f t="shared" si="22"/>
        <v>5.7265793364340229</v>
      </c>
      <c r="F73" s="11">
        <f t="shared" si="19"/>
        <v>8.1398350342188496E-5</v>
      </c>
      <c r="G73" s="11">
        <f t="shared" si="20"/>
        <v>2.2055644197337774</v>
      </c>
      <c r="H73" s="11">
        <f t="shared" si="21"/>
        <v>5.5553652124683257</v>
      </c>
      <c r="I73" s="12">
        <f t="shared" si="15"/>
        <v>264.6677303680533</v>
      </c>
      <c r="J73" s="49">
        <f t="shared" si="16"/>
        <v>12.798078786343837</v>
      </c>
      <c r="K73" s="50">
        <f t="shared" si="23"/>
        <v>277.46580915439711</v>
      </c>
      <c r="L73" s="11">
        <f t="shared" si="17"/>
        <v>2.3122150762866425</v>
      </c>
      <c r="M73" s="11">
        <f t="shared" si="24"/>
        <v>14.499849635504253</v>
      </c>
      <c r="N73" s="12">
        <f t="shared" si="25"/>
        <v>1209.4573639652224</v>
      </c>
      <c r="O73" s="18">
        <f t="shared" si="14"/>
        <v>0.22941346873503807</v>
      </c>
      <c r="AD73" t="s">
        <v>66</v>
      </c>
    </row>
    <row r="74" spans="1:30" x14ac:dyDescent="0.2">
      <c r="A74" s="47">
        <v>1.54</v>
      </c>
      <c r="B74" s="47">
        <v>23.328000000000003</v>
      </c>
      <c r="C74" s="11">
        <v>6.48</v>
      </c>
      <c r="D74" s="48">
        <f t="shared" si="18"/>
        <v>6.3364046994401599</v>
      </c>
      <c r="E74" s="48">
        <f t="shared" si="22"/>
        <v>5.9166714774172275</v>
      </c>
      <c r="F74" s="11">
        <f t="shared" si="19"/>
        <v>2.0619610342870926E-2</v>
      </c>
      <c r="G74" s="11">
        <f t="shared" si="20"/>
        <v>2.1564071044261262</v>
      </c>
      <c r="H74" s="11">
        <f t="shared" si="21"/>
        <v>5.7444796381758731</v>
      </c>
      <c r="I74" s="12">
        <f t="shared" si="15"/>
        <v>258.76885253113517</v>
      </c>
      <c r="J74" s="49">
        <f t="shared" si="16"/>
        <v>13.066523509025238</v>
      </c>
      <c r="K74" s="50">
        <f t="shared" si="23"/>
        <v>271.83537604016038</v>
      </c>
      <c r="L74" s="11">
        <f t="shared" si="17"/>
        <v>2.26529480033467</v>
      </c>
      <c r="M74" s="11">
        <f t="shared" si="24"/>
        <v>14.353824618457962</v>
      </c>
      <c r="N74" s="12">
        <f t="shared" si="25"/>
        <v>1208.1780960052602</v>
      </c>
      <c r="O74" s="18">
        <f t="shared" si="14"/>
        <v>0.22499611351915857</v>
      </c>
      <c r="AD74" t="s">
        <v>67</v>
      </c>
    </row>
    <row r="75" spans="1:30" x14ac:dyDescent="0.2">
      <c r="A75" s="47">
        <v>1.56</v>
      </c>
      <c r="B75" s="47">
        <v>23.94</v>
      </c>
      <c r="C75" s="11">
        <v>6.65</v>
      </c>
      <c r="D75" s="48">
        <f t="shared" si="18"/>
        <v>6.379210422550349</v>
      </c>
      <c r="E75" s="48">
        <f t="shared" si="22"/>
        <v>6.0442556858682348</v>
      </c>
      <c r="F75" s="11">
        <f t="shared" si="19"/>
        <v>7.3326995255360738E-2</v>
      </c>
      <c r="G75" s="11">
        <f t="shared" si="20"/>
        <v>2.1242457525715492</v>
      </c>
      <c r="H75" s="11">
        <f t="shared" si="21"/>
        <v>5.8716368614368069</v>
      </c>
      <c r="I75" s="12">
        <f t="shared" si="15"/>
        <v>254.9094903085859</v>
      </c>
      <c r="J75" s="49">
        <f t="shared" si="16"/>
        <v>13.243662208345608</v>
      </c>
      <c r="K75" s="50">
        <f t="shared" si="23"/>
        <v>268.15315251693153</v>
      </c>
      <c r="L75" s="11">
        <f t="shared" si="17"/>
        <v>2.2346096043077628</v>
      </c>
      <c r="M75" s="11">
        <f t="shared" si="24"/>
        <v>14.255044878131191</v>
      </c>
      <c r="N75" s="12">
        <f t="shared" si="25"/>
        <v>1207.3549408540839</v>
      </c>
      <c r="O75" s="18">
        <f t="shared" si="14"/>
        <v>0.22209968538931871</v>
      </c>
    </row>
    <row r="76" spans="1:30" x14ac:dyDescent="0.2">
      <c r="A76" s="47">
        <v>1.58</v>
      </c>
      <c r="B76" s="47">
        <v>24.335999999999999</v>
      </c>
      <c r="C76" s="11">
        <v>6.76</v>
      </c>
      <c r="D76" s="48">
        <f t="shared" si="18"/>
        <v>6.421377727284197</v>
      </c>
      <c r="E76" s="48">
        <f t="shared" si="22"/>
        <v>6.1726832404139191</v>
      </c>
      <c r="F76" s="11">
        <f t="shared" si="19"/>
        <v>0.11466504357921553</v>
      </c>
      <c r="G76" s="11">
        <f t="shared" si="20"/>
        <v>2.0925640655033626</v>
      </c>
      <c r="H76" s="11">
        <f t="shared" si="21"/>
        <v>5.9996437989874121</v>
      </c>
      <c r="I76" s="12">
        <f t="shared" si="15"/>
        <v>251.1076878604035</v>
      </c>
      <c r="J76" s="49">
        <f t="shared" si="16"/>
        <v>13.419325091502509</v>
      </c>
      <c r="K76" s="50">
        <f t="shared" si="23"/>
        <v>264.52701295190599</v>
      </c>
      <c r="L76" s="11">
        <f t="shared" si="17"/>
        <v>2.2043917745992165</v>
      </c>
      <c r="M76" s="11">
        <f t="shared" si="24"/>
        <v>14.155232243619896</v>
      </c>
      <c r="N76" s="12">
        <f t="shared" si="25"/>
        <v>1206.554756561532</v>
      </c>
      <c r="O76" s="18">
        <f t="shared" si="14"/>
        <v>0.21924161461661404</v>
      </c>
    </row>
    <row r="77" spans="1:30" x14ac:dyDescent="0.2">
      <c r="A77" s="47">
        <v>1.6</v>
      </c>
      <c r="B77" s="47">
        <v>24.515999999999998</v>
      </c>
      <c r="C77" s="11">
        <v>6.81</v>
      </c>
      <c r="D77" s="48">
        <f t="shared" si="18"/>
        <v>6.4629161352195137</v>
      </c>
      <c r="E77" s="48">
        <f t="shared" si="22"/>
        <v>6.3019415631183096</v>
      </c>
      <c r="F77" s="11">
        <f t="shared" si="19"/>
        <v>0.12046720919095863</v>
      </c>
      <c r="G77" s="11">
        <f t="shared" si="20"/>
        <v>2.0613548893460583</v>
      </c>
      <c r="H77" s="11">
        <f t="shared" si="21"/>
        <v>6.1284877779144065</v>
      </c>
      <c r="I77" s="12">
        <f t="shared" si="15"/>
        <v>247.36258672152698</v>
      </c>
      <c r="J77" s="49">
        <f t="shared" si="16"/>
        <v>13.593499645861931</v>
      </c>
      <c r="K77" s="50">
        <f t="shared" si="23"/>
        <v>260.95608636738893</v>
      </c>
      <c r="L77" s="11">
        <f t="shared" si="17"/>
        <v>2.1746340530615744</v>
      </c>
      <c r="M77" s="11">
        <f t="shared" si="24"/>
        <v>14.054477509729457</v>
      </c>
      <c r="N77" s="12">
        <f t="shared" si="25"/>
        <v>1205.7768943764781</v>
      </c>
      <c r="O77" s="18">
        <f t="shared" si="14"/>
        <v>0.21642153501567343</v>
      </c>
    </row>
    <row r="78" spans="1:30" x14ac:dyDescent="0.2">
      <c r="A78" s="47">
        <v>1.62</v>
      </c>
      <c r="B78" s="47">
        <v>24.515999999999998</v>
      </c>
      <c r="C78" s="11">
        <v>6.81</v>
      </c>
      <c r="D78" s="48">
        <f t="shared" si="18"/>
        <v>6.5038350259262208</v>
      </c>
      <c r="E78" s="48">
        <f t="shared" si="22"/>
        <v>6.4320182636368344</v>
      </c>
      <c r="F78" s="11">
        <f t="shared" si="19"/>
        <v>9.3736991349597676E-2</v>
      </c>
      <c r="G78" s="11">
        <f t="shared" si="20"/>
        <v>2.0306111769193396</v>
      </c>
      <c r="H78" s="11">
        <f t="shared" si="21"/>
        <v>6.2581563143124246</v>
      </c>
      <c r="I78" s="12">
        <f t="shared" si="15"/>
        <v>243.67334123032074</v>
      </c>
      <c r="J78" s="49">
        <f t="shared" si="16"/>
        <v>13.766174567515289</v>
      </c>
      <c r="K78" s="50">
        <f t="shared" si="23"/>
        <v>257.43951579783601</v>
      </c>
      <c r="L78" s="11">
        <f t="shared" si="17"/>
        <v>2.1453292983153003</v>
      </c>
      <c r="M78" s="11">
        <f t="shared" si="24"/>
        <v>13.952867832528772</v>
      </c>
      <c r="N78" s="12">
        <f t="shared" si="25"/>
        <v>1205.0207235953349</v>
      </c>
      <c r="O78" s="18">
        <f t="shared" si="14"/>
        <v>0.21363907753364772</v>
      </c>
    </row>
    <row r="79" spans="1:30" x14ac:dyDescent="0.2">
      <c r="A79" s="47">
        <v>1.64</v>
      </c>
      <c r="B79" s="47">
        <v>24.48</v>
      </c>
      <c r="C79" s="11">
        <v>6.8</v>
      </c>
      <c r="D79" s="48">
        <f t="shared" si="18"/>
        <v>6.5441436390843082</v>
      </c>
      <c r="E79" s="48">
        <f t="shared" si="22"/>
        <v>6.5629011364185192</v>
      </c>
      <c r="F79" s="11">
        <f t="shared" si="19"/>
        <v>6.5462477421020654E-2</v>
      </c>
      <c r="G79" s="11">
        <f t="shared" si="20"/>
        <v>2.000325986146831</v>
      </c>
      <c r="H79" s="11">
        <f t="shared" si="21"/>
        <v>6.3886371104650888</v>
      </c>
      <c r="I79" s="12">
        <f t="shared" si="15"/>
        <v>240.03911833761973</v>
      </c>
      <c r="J79" s="49">
        <f t="shared" si="16"/>
        <v>13.937339712991363</v>
      </c>
      <c r="K79" s="50">
        <f t="shared" si="23"/>
        <v>253.97645805061109</v>
      </c>
      <c r="L79" s="11">
        <f t="shared" si="17"/>
        <v>2.1164704837550925</v>
      </c>
      <c r="M79" s="11">
        <f t="shared" si="24"/>
        <v>13.850486853575577</v>
      </c>
      <c r="N79" s="12">
        <f t="shared" si="25"/>
        <v>1204.2856310875482</v>
      </c>
      <c r="O79" s="18">
        <f t="shared" si="14"/>
        <v>0.21089387060215428</v>
      </c>
    </row>
    <row r="80" spans="1:30" x14ac:dyDescent="0.2">
      <c r="A80" s="47">
        <v>1.66</v>
      </c>
      <c r="B80" s="47">
        <v>24.48</v>
      </c>
      <c r="C80" s="11">
        <v>6.8</v>
      </c>
      <c r="D80" s="48">
        <f t="shared" si="18"/>
        <v>6.5838510765701903</v>
      </c>
      <c r="E80" s="48">
        <f t="shared" si="22"/>
        <v>6.6945781579499233</v>
      </c>
      <c r="F80" s="11">
        <f t="shared" si="19"/>
        <v>4.6720357099865654E-2</v>
      </c>
      <c r="G80" s="11">
        <f t="shared" si="20"/>
        <v>1.9704924784885256</v>
      </c>
      <c r="H80" s="11">
        <f t="shared" si="21"/>
        <v>6.5199180520681441</v>
      </c>
      <c r="I80" s="12">
        <f t="shared" si="15"/>
        <v>236.45909741862306</v>
      </c>
      <c r="J80" s="49">
        <f t="shared" si="16"/>
        <v>14.106986052584313</v>
      </c>
      <c r="K80" s="50">
        <f t="shared" si="23"/>
        <v>250.56608347120738</v>
      </c>
      <c r="L80" s="11">
        <f t="shared" si="17"/>
        <v>2.0880506955933948</v>
      </c>
      <c r="M80" s="11">
        <f t="shared" si="24"/>
        <v>13.747414820115708</v>
      </c>
      <c r="N80" s="12">
        <f t="shared" si="25"/>
        <v>1203.5710208317996</v>
      </c>
      <c r="O80" s="18">
        <f t="shared" ref="O80:O143" si="26">K80/N80</f>
        <v>0.20818554047441148</v>
      </c>
    </row>
    <row r="81" spans="1:15" x14ac:dyDescent="0.2">
      <c r="A81" s="47">
        <v>1.69</v>
      </c>
      <c r="B81" s="47">
        <v>24.588000000000001</v>
      </c>
      <c r="C81" s="11">
        <v>6.83</v>
      </c>
      <c r="D81" s="48">
        <f t="shared" si="18"/>
        <v>6.6423046051990191</v>
      </c>
      <c r="E81" s="48">
        <f t="shared" si="22"/>
        <v>6.8938472961058936</v>
      </c>
      <c r="F81" s="11">
        <f t="shared" si="19"/>
        <v>3.5229561229496109E-2</v>
      </c>
      <c r="G81" s="11">
        <f t="shared" si="20"/>
        <v>1.9265744141555383</v>
      </c>
      <c r="H81" s="11">
        <f t="shared" si="21"/>
        <v>6.7183136811216198</v>
      </c>
      <c r="I81" s="12">
        <f t="shared" si="15"/>
        <v>231.18892969866459</v>
      </c>
      <c r="J81" s="49">
        <f t="shared" si="16"/>
        <v>14.358590667606492</v>
      </c>
      <c r="K81" s="50">
        <f t="shared" si="23"/>
        <v>245.5475203662711</v>
      </c>
      <c r="L81" s="11">
        <f t="shared" si="17"/>
        <v>2.0462293363855926</v>
      </c>
      <c r="M81" s="11">
        <f t="shared" si="24"/>
        <v>13.591678544367355</v>
      </c>
      <c r="N81" s="12">
        <f t="shared" si="25"/>
        <v>1202.5362467543439</v>
      </c>
      <c r="O81" s="18">
        <f t="shared" si="26"/>
        <v>0.20419136722822789</v>
      </c>
    </row>
    <row r="82" spans="1:15" x14ac:dyDescent="0.2">
      <c r="A82" s="47">
        <v>1.71</v>
      </c>
      <c r="B82" s="47">
        <v>24.840000000000003</v>
      </c>
      <c r="C82" s="11">
        <v>6.9</v>
      </c>
      <c r="D82" s="48">
        <f t="shared" si="18"/>
        <v>6.6805480383403051</v>
      </c>
      <c r="E82" s="48">
        <f t="shared" si="22"/>
        <v>7.0274582568727002</v>
      </c>
      <c r="F82" s="11">
        <f t="shared" si="19"/>
        <v>4.8159163476288361E-2</v>
      </c>
      <c r="G82" s="11">
        <f t="shared" si="20"/>
        <v>1.8978408612561335</v>
      </c>
      <c r="H82" s="11">
        <f t="shared" si="21"/>
        <v>6.8515431653385033</v>
      </c>
      <c r="I82" s="12">
        <f t="shared" si="15"/>
        <v>227.740903350736</v>
      </c>
      <c r="J82" s="49">
        <f t="shared" si="16"/>
        <v>14.524407393692295</v>
      </c>
      <c r="K82" s="50">
        <f t="shared" si="23"/>
        <v>242.26531074442829</v>
      </c>
      <c r="L82" s="11">
        <f t="shared" si="17"/>
        <v>2.0188775895369022</v>
      </c>
      <c r="M82" s="11">
        <f t="shared" si="24"/>
        <v>13.487208720429956</v>
      </c>
      <c r="N82" s="12">
        <f t="shared" si="25"/>
        <v>1201.8703427533665</v>
      </c>
      <c r="O82" s="18">
        <f t="shared" si="26"/>
        <v>0.2015735825458696</v>
      </c>
    </row>
    <row r="83" spans="1:15" x14ac:dyDescent="0.2">
      <c r="A83" s="47">
        <v>1.73</v>
      </c>
      <c r="B83" s="47">
        <v>25.164000000000001</v>
      </c>
      <c r="C83" s="11">
        <v>6.99</v>
      </c>
      <c r="D83" s="48">
        <f t="shared" si="18"/>
        <v>6.7182210965710016</v>
      </c>
      <c r="E83" s="48">
        <f t="shared" si="22"/>
        <v>7.1618226788041204</v>
      </c>
      <c r="F83" s="11">
        <f t="shared" si="19"/>
        <v>7.3863772349068935E-2</v>
      </c>
      <c r="G83" s="11">
        <f t="shared" si="20"/>
        <v>1.8695358498426717</v>
      </c>
      <c r="H83" s="11">
        <f t="shared" si="21"/>
        <v>6.9855318001844484</v>
      </c>
      <c r="I83" s="12">
        <f t="shared" si="15"/>
        <v>224.34430198112062</v>
      </c>
      <c r="J83" s="49">
        <f t="shared" si="16"/>
        <v>14.688681843156132</v>
      </c>
      <c r="K83" s="50">
        <f t="shared" si="23"/>
        <v>239.03298382427676</v>
      </c>
      <c r="L83" s="11">
        <f t="shared" si="17"/>
        <v>1.991941531868973</v>
      </c>
      <c r="M83" s="11">
        <f t="shared" si="24"/>
        <v>13.382303622538092</v>
      </c>
      <c r="N83" s="12">
        <f t="shared" si="25"/>
        <v>1201.2229632153797</v>
      </c>
      <c r="O83" s="18">
        <f t="shared" si="26"/>
        <v>0.19899135393186623</v>
      </c>
    </row>
    <row r="84" spans="1:15" x14ac:dyDescent="0.2">
      <c r="A84" s="47">
        <v>1.75</v>
      </c>
      <c r="B84" s="47">
        <v>25.488</v>
      </c>
      <c r="C84" s="11">
        <v>7.08</v>
      </c>
      <c r="D84" s="48">
        <f t="shared" si="18"/>
        <v>6.7553322866466949</v>
      </c>
      <c r="E84" s="48">
        <f t="shared" si="22"/>
        <v>7.2969293245370546</v>
      </c>
      <c r="F84" s="11">
        <f t="shared" si="19"/>
        <v>0.1054091240940639</v>
      </c>
      <c r="G84" s="11">
        <f t="shared" si="20"/>
        <v>1.8416529885090571</v>
      </c>
      <c r="H84" s="11">
        <f t="shared" si="21"/>
        <v>7.1202682634418348</v>
      </c>
      <c r="I84" s="12">
        <f t="shared" si="15"/>
        <v>220.99835862108685</v>
      </c>
      <c r="J84" s="49">
        <f t="shared" si="16"/>
        <v>14.85140946151046</v>
      </c>
      <c r="K84" s="50">
        <f t="shared" si="23"/>
        <v>235.84976808259731</v>
      </c>
      <c r="L84" s="11">
        <f t="shared" si="17"/>
        <v>1.9654147340216441</v>
      </c>
      <c r="M84" s="11">
        <f t="shared" si="24"/>
        <v>13.277029609387538</v>
      </c>
      <c r="N84" s="12">
        <f t="shared" si="25"/>
        <v>1200.5935836512767</v>
      </c>
      <c r="O84" s="18">
        <f t="shared" si="26"/>
        <v>0.19644430163063573</v>
      </c>
    </row>
    <row r="85" spans="1:15" x14ac:dyDescent="0.2">
      <c r="A85" s="47">
        <v>1.77</v>
      </c>
      <c r="B85" s="47">
        <v>25.740000000000002</v>
      </c>
      <c r="C85" s="11">
        <v>7.15</v>
      </c>
      <c r="D85" s="48">
        <f t="shared" si="18"/>
        <v>6.7918899884504782</v>
      </c>
      <c r="E85" s="48">
        <f t="shared" si="22"/>
        <v>7.4327671243060642</v>
      </c>
      <c r="F85" s="11">
        <f t="shared" si="19"/>
        <v>0.1282427803719989</v>
      </c>
      <c r="G85" s="11">
        <f t="shared" si="20"/>
        <v>1.8141859811726875</v>
      </c>
      <c r="H85" s="11">
        <f t="shared" si="21"/>
        <v>7.2557414017562767</v>
      </c>
      <c r="I85" s="12">
        <f t="shared" si="15"/>
        <v>217.70231774072249</v>
      </c>
      <c r="J85" s="49">
        <f t="shared" si="16"/>
        <v>15.012586578038315</v>
      </c>
      <c r="K85" s="50">
        <f t="shared" si="23"/>
        <v>232.7149043187608</v>
      </c>
      <c r="L85" s="11">
        <f t="shared" si="17"/>
        <v>1.9392908693230066</v>
      </c>
      <c r="M85" s="11">
        <f t="shared" si="24"/>
        <v>13.171450240048353</v>
      </c>
      <c r="N85" s="12">
        <f t="shared" si="25"/>
        <v>1199.9816943154133</v>
      </c>
      <c r="O85" s="18">
        <f t="shared" si="26"/>
        <v>0.193932045314678</v>
      </c>
    </row>
    <row r="86" spans="1:15" x14ac:dyDescent="0.2">
      <c r="A86" s="47">
        <v>1.79</v>
      </c>
      <c r="B86" s="47">
        <v>25.884</v>
      </c>
      <c r="C86" s="11">
        <v>7.19</v>
      </c>
      <c r="D86" s="48">
        <f t="shared" si="18"/>
        <v>6.8279024568851572</v>
      </c>
      <c r="E86" s="48">
        <f t="shared" si="22"/>
        <v>7.5693251734437679</v>
      </c>
      <c r="F86" s="11">
        <f t="shared" si="19"/>
        <v>0.13111463072980573</v>
      </c>
      <c r="G86" s="11">
        <f t="shared" si="20"/>
        <v>1.7871286256527696</v>
      </c>
      <c r="H86" s="11">
        <f t="shared" si="21"/>
        <v>7.3919402281180862</v>
      </c>
      <c r="I86" s="12">
        <f t="shared" si="15"/>
        <v>214.45543507833236</v>
      </c>
      <c r="J86" s="49">
        <f t="shared" si="16"/>
        <v>15.172210368458416</v>
      </c>
      <c r="K86" s="50">
        <f t="shared" si="23"/>
        <v>229.62764544679078</v>
      </c>
      <c r="L86" s="11">
        <f t="shared" si="17"/>
        <v>1.9135637120565898</v>
      </c>
      <c r="M86" s="11">
        <f t="shared" si="24"/>
        <v>13.065626370957471</v>
      </c>
      <c r="N86" s="12">
        <f t="shared" si="25"/>
        <v>1199.3867998079006</v>
      </c>
      <c r="O86" s="18">
        <f t="shared" si="26"/>
        <v>0.19145420433472254</v>
      </c>
    </row>
    <row r="87" spans="1:15" x14ac:dyDescent="0.2">
      <c r="A87" s="47">
        <v>1.81</v>
      </c>
      <c r="B87" s="47">
        <v>25.884</v>
      </c>
      <c r="C87" s="11">
        <v>7.19</v>
      </c>
      <c r="D87" s="48">
        <f t="shared" si="18"/>
        <v>6.8633778237372542</v>
      </c>
      <c r="E87" s="48">
        <f t="shared" si="22"/>
        <v>7.7065927299185129</v>
      </c>
      <c r="F87" s="11">
        <f t="shared" si="19"/>
        <v>0.10668204602661241</v>
      </c>
      <c r="G87" s="11">
        <f t="shared" si="20"/>
        <v>1.7604748122698364</v>
      </c>
      <c r="H87" s="11">
        <f t="shared" si="21"/>
        <v>7.5288539193814135</v>
      </c>
      <c r="I87" s="12">
        <f t="shared" si="15"/>
        <v>211.25697747238036</v>
      </c>
      <c r="J87" s="49">
        <f t="shared" si="16"/>
        <v>15.330278818862229</v>
      </c>
      <c r="K87" s="50">
        <f t="shared" si="23"/>
        <v>226.5872562912426</v>
      </c>
      <c r="L87" s="11">
        <f t="shared" si="17"/>
        <v>1.8882271357603551</v>
      </c>
      <c r="M87" s="11">
        <f t="shared" si="24"/>
        <v>12.959616249756534</v>
      </c>
      <c r="N87" s="12">
        <f t="shared" si="25"/>
        <v>1198.8084186864862</v>
      </c>
      <c r="O87" s="18">
        <f t="shared" si="26"/>
        <v>0.18901039795792421</v>
      </c>
    </row>
    <row r="88" spans="1:15" x14ac:dyDescent="0.2">
      <c r="A88" s="47">
        <v>1.83</v>
      </c>
      <c r="B88" s="47">
        <v>25.740000000000002</v>
      </c>
      <c r="C88" s="11">
        <v>7.15</v>
      </c>
      <c r="D88" s="48">
        <f t="shared" si="18"/>
        <v>6.8983240995131991</v>
      </c>
      <c r="E88" s="48">
        <f t="shared" si="22"/>
        <v>7.844559211908777</v>
      </c>
      <c r="F88" s="11">
        <f t="shared" si="19"/>
        <v>6.3340758885842272E-2</v>
      </c>
      <c r="G88" s="11">
        <f t="shared" si="20"/>
        <v>1.7342185224661553</v>
      </c>
      <c r="H88" s="11">
        <f t="shared" si="21"/>
        <v>7.6664718138202854</v>
      </c>
      <c r="I88" s="12">
        <f t="shared" si="15"/>
        <v>208.10622269593864</v>
      </c>
      <c r="J88" s="49">
        <f t="shared" si="16"/>
        <v>15.486790690882827</v>
      </c>
      <c r="K88" s="50">
        <f t="shared" si="23"/>
        <v>223.59301338682147</v>
      </c>
      <c r="L88" s="11">
        <f t="shared" si="17"/>
        <v>1.8632751115568456</v>
      </c>
      <c r="M88" s="11">
        <f t="shared" si="24"/>
        <v>12.853475606075733</v>
      </c>
      <c r="N88" s="12">
        <f t="shared" si="25"/>
        <v>1198.2460830878601</v>
      </c>
      <c r="O88" s="18">
        <f t="shared" si="26"/>
        <v>0.18660024559448257</v>
      </c>
    </row>
    <row r="89" spans="1:15" x14ac:dyDescent="0.2">
      <c r="A89" s="47">
        <v>1.86</v>
      </c>
      <c r="B89" s="47">
        <v>25.488</v>
      </c>
      <c r="C89" s="11">
        <v>7.08</v>
      </c>
      <c r="D89" s="48">
        <f t="shared" si="18"/>
        <v>6.949768696819846</v>
      </c>
      <c r="E89" s="48">
        <f t="shared" si="22"/>
        <v>8.0530522728133729</v>
      </c>
      <c r="F89" s="11">
        <f t="shared" si="19"/>
        <v>1.6960192328001208E-2</v>
      </c>
      <c r="G89" s="11">
        <f t="shared" si="20"/>
        <v>1.6955664994472452</v>
      </c>
      <c r="H89" s="11">
        <f t="shared" si="21"/>
        <v>7.8741961046424596</v>
      </c>
      <c r="I89" s="12">
        <f t="shared" si="15"/>
        <v>203.46797993366943</v>
      </c>
      <c r="J89" s="49">
        <f t="shared" si="16"/>
        <v>15.718639023278318</v>
      </c>
      <c r="K89" s="50">
        <f t="shared" si="23"/>
        <v>219.18661895694774</v>
      </c>
      <c r="L89" s="11">
        <f t="shared" si="17"/>
        <v>1.8265551579745645</v>
      </c>
      <c r="M89" s="11">
        <f t="shared" si="24"/>
        <v>12.694135859906456</v>
      </c>
      <c r="N89" s="12">
        <f t="shared" si="25"/>
        <v>1197.4316740130846</v>
      </c>
      <c r="O89" s="18">
        <f t="shared" si="26"/>
        <v>0.18304728671688089</v>
      </c>
    </row>
    <row r="90" spans="1:15" x14ac:dyDescent="0.2">
      <c r="A90" s="47">
        <v>1.88</v>
      </c>
      <c r="B90" s="47">
        <v>25.128000000000004</v>
      </c>
      <c r="C90" s="11">
        <v>6.98</v>
      </c>
      <c r="D90" s="48">
        <f t="shared" si="18"/>
        <v>6.9834265112192115</v>
      </c>
      <c r="E90" s="48">
        <f t="shared" si="22"/>
        <v>8.192720803037755</v>
      </c>
      <c r="F90" s="11">
        <f t="shared" si="19"/>
        <v>1.174097913537964E-5</v>
      </c>
      <c r="G90" s="11">
        <f t="shared" si="20"/>
        <v>1.6702782731797536</v>
      </c>
      <c r="H90" s="11">
        <f t="shared" si="21"/>
        <v>8.0135288996605514</v>
      </c>
      <c r="I90" s="12">
        <f t="shared" si="15"/>
        <v>200.43339278157043</v>
      </c>
      <c r="J90" s="49">
        <f t="shared" si="16"/>
        <v>15.871258820563325</v>
      </c>
      <c r="K90" s="50">
        <f t="shared" si="23"/>
        <v>216.30465160213376</v>
      </c>
      <c r="L90" s="11">
        <f t="shared" si="17"/>
        <v>1.8025387633511147</v>
      </c>
      <c r="M90" s="11">
        <f t="shared" si="24"/>
        <v>12.587896987486467</v>
      </c>
      <c r="N90" s="12">
        <f t="shared" si="25"/>
        <v>1196.9074911223174</v>
      </c>
      <c r="O90" s="18">
        <f t="shared" si="26"/>
        <v>0.18071960715970539</v>
      </c>
    </row>
    <row r="91" spans="1:15" x14ac:dyDescent="0.2">
      <c r="A91" s="47">
        <v>1.9</v>
      </c>
      <c r="B91" s="47">
        <v>24.840000000000003</v>
      </c>
      <c r="C91" s="11">
        <v>6.9</v>
      </c>
      <c r="D91" s="48">
        <f t="shared" si="18"/>
        <v>7.0165823421065916</v>
      </c>
      <c r="E91" s="48">
        <f t="shared" si="22"/>
        <v>8.3330524498798866</v>
      </c>
      <c r="F91" s="11">
        <f t="shared" si="19"/>
        <v>1.3591442491058278E-2</v>
      </c>
      <c r="G91" s="11">
        <f t="shared" si="20"/>
        <v>1.6453672036843279</v>
      </c>
      <c r="H91" s="11">
        <f t="shared" si="21"/>
        <v>8.1535298185596705</v>
      </c>
      <c r="I91" s="12">
        <f t="shared" si="15"/>
        <v>197.44406444211936</v>
      </c>
      <c r="J91" s="49">
        <f t="shared" si="16"/>
        <v>16.022323337243183</v>
      </c>
      <c r="K91" s="50">
        <f t="shared" si="23"/>
        <v>213.46638777936255</v>
      </c>
      <c r="L91" s="11">
        <f t="shared" si="17"/>
        <v>1.7788865648280212</v>
      </c>
      <c r="M91" s="11">
        <f t="shared" si="24"/>
        <v>12.481704059382947</v>
      </c>
      <c r="N91" s="12">
        <f t="shared" si="25"/>
        <v>1196.3978179149146</v>
      </c>
      <c r="O91" s="18">
        <f t="shared" si="26"/>
        <v>0.17842425369129505</v>
      </c>
    </row>
    <row r="92" spans="1:15" x14ac:dyDescent="0.2">
      <c r="A92" s="47">
        <v>1.92</v>
      </c>
      <c r="B92" s="47">
        <v>24.623999999999999</v>
      </c>
      <c r="C92" s="11">
        <v>6.84</v>
      </c>
      <c r="D92" s="48">
        <f t="shared" si="18"/>
        <v>7.0492436762261699</v>
      </c>
      <c r="E92" s="48">
        <f t="shared" si="22"/>
        <v>8.47403732340441</v>
      </c>
      <c r="F92" s="11">
        <f t="shared" si="19"/>
        <v>4.3782916040642265E-2</v>
      </c>
      <c r="G92" s="11">
        <f t="shared" si="20"/>
        <v>1.6208276659230876</v>
      </c>
      <c r="H92" s="11">
        <f t="shared" si="21"/>
        <v>8.2941888967245081</v>
      </c>
      <c r="I92" s="12">
        <f t="shared" si="15"/>
        <v>194.49931991077051</v>
      </c>
      <c r="J92" s="49">
        <f t="shared" si="16"/>
        <v>16.171834424965038</v>
      </c>
      <c r="K92" s="50">
        <f t="shared" si="23"/>
        <v>210.67115433573554</v>
      </c>
      <c r="L92" s="11">
        <f t="shared" si="17"/>
        <v>1.755592952797796</v>
      </c>
      <c r="M92" s="11">
        <f t="shared" si="24"/>
        <v>12.375602520537093</v>
      </c>
      <c r="N92" s="12">
        <f t="shared" si="25"/>
        <v>1195.9022431909523</v>
      </c>
      <c r="O92" s="18">
        <f t="shared" si="26"/>
        <v>0.17616084887809447</v>
      </c>
    </row>
    <row r="93" spans="1:15" x14ac:dyDescent="0.2">
      <c r="A93" s="47">
        <v>1.94</v>
      </c>
      <c r="B93" s="47">
        <v>24.515999999999998</v>
      </c>
      <c r="C93" s="11">
        <v>6.81</v>
      </c>
      <c r="D93" s="48">
        <f t="shared" si="18"/>
        <v>7.0814178886624166</v>
      </c>
      <c r="E93" s="48">
        <f t="shared" si="22"/>
        <v>8.6156656811776582</v>
      </c>
      <c r="F93" s="11">
        <f t="shared" si="19"/>
        <v>7.3667670285964187E-2</v>
      </c>
      <c r="G93" s="11">
        <f t="shared" si="20"/>
        <v>1.5966541187517813</v>
      </c>
      <c r="H93" s="11">
        <f t="shared" si="21"/>
        <v>8.4354963181552716</v>
      </c>
      <c r="I93" s="12">
        <f t="shared" si="15"/>
        <v>191.59849425021375</v>
      </c>
      <c r="J93" s="49">
        <f t="shared" si="16"/>
        <v>16.319794539684096</v>
      </c>
      <c r="K93" s="50">
        <f t="shared" si="23"/>
        <v>207.91828878989784</v>
      </c>
      <c r="L93" s="11">
        <f t="shared" si="17"/>
        <v>1.732652406582482</v>
      </c>
      <c r="M93" s="11">
        <f t="shared" si="24"/>
        <v>12.269635746807175</v>
      </c>
      <c r="N93" s="12">
        <f t="shared" si="25"/>
        <v>1195.4203674077664</v>
      </c>
      <c r="O93" s="18">
        <f t="shared" si="26"/>
        <v>0.17392901648544143</v>
      </c>
    </row>
    <row r="94" spans="1:15" x14ac:dyDescent="0.2">
      <c r="A94" s="47">
        <v>1.96</v>
      </c>
      <c r="B94" s="47">
        <v>24.623999999999999</v>
      </c>
      <c r="C94" s="11">
        <v>6.84</v>
      </c>
      <c r="D94" s="48">
        <f t="shared" si="18"/>
        <v>7.1131122445054054</v>
      </c>
      <c r="E94" s="48">
        <f t="shared" si="22"/>
        <v>8.7579279260677669</v>
      </c>
      <c r="F94" s="11">
        <f t="shared" si="19"/>
        <v>7.45902980987804E-2</v>
      </c>
      <c r="G94" s="11">
        <f t="shared" si="20"/>
        <v>1.5728411036685743</v>
      </c>
      <c r="H94" s="11">
        <f t="shared" si="21"/>
        <v>8.5774424132511324</v>
      </c>
      <c r="I94" s="12">
        <f t="shared" si="15"/>
        <v>188.74093244022893</v>
      </c>
      <c r="J94" s="49">
        <f t="shared" si="16"/>
        <v>16.466206713941848</v>
      </c>
      <c r="K94" s="50">
        <f t="shared" si="23"/>
        <v>205.20713915417079</v>
      </c>
      <c r="L94" s="11">
        <f t="shared" si="17"/>
        <v>1.7100594929514232</v>
      </c>
      <c r="M94" s="11">
        <f t="shared" si="24"/>
        <v>12.163845118145474</v>
      </c>
      <c r="N94" s="12">
        <f t="shared" si="25"/>
        <v>1194.9518023585049</v>
      </c>
      <c r="O94" s="18">
        <f t="shared" si="26"/>
        <v>0.17172838163777698</v>
      </c>
    </row>
    <row r="95" spans="1:15" x14ac:dyDescent="0.2">
      <c r="A95" s="47">
        <v>1.98</v>
      </c>
      <c r="B95" s="47">
        <v>24.803999999999998</v>
      </c>
      <c r="C95" s="11">
        <v>6.89</v>
      </c>
      <c r="D95" s="48">
        <f t="shared" si="18"/>
        <v>7.1443339004913131</v>
      </c>
      <c r="E95" s="48">
        <f t="shared" si="22"/>
        <v>8.9008146040775937</v>
      </c>
      <c r="F95" s="11">
        <f t="shared" si="19"/>
        <v>6.4685732939125329E-2</v>
      </c>
      <c r="G95" s="11">
        <f t="shared" si="20"/>
        <v>1.5493832435814883</v>
      </c>
      <c r="H95" s="11">
        <f t="shared" si="21"/>
        <v>8.7200176566268244</v>
      </c>
      <c r="I95" s="12">
        <f t="shared" si="15"/>
        <v>185.92598922977859</v>
      </c>
      <c r="J95" s="49">
        <f t="shared" si="16"/>
        <v>16.611074530111747</v>
      </c>
      <c r="K95" s="50">
        <f t="shared" si="23"/>
        <v>202.53706375989034</v>
      </c>
      <c r="L95" s="11">
        <f t="shared" si="17"/>
        <v>1.687808864665753</v>
      </c>
      <c r="M95" s="11">
        <f t="shared" si="24"/>
        <v>12.058270089381294</v>
      </c>
      <c r="N95" s="12">
        <f t="shared" si="25"/>
        <v>1194.4961708588596</v>
      </c>
      <c r="O95" s="18">
        <f t="shared" si="26"/>
        <v>0.16955857096993734</v>
      </c>
    </row>
    <row r="96" spans="1:15" x14ac:dyDescent="0.2">
      <c r="A96" s="47">
        <v>2.0099999999999998</v>
      </c>
      <c r="B96" s="47">
        <v>25.128000000000004</v>
      </c>
      <c r="C96" s="11">
        <v>6.98</v>
      </c>
      <c r="D96" s="48">
        <f t="shared" si="18"/>
        <v>7.1902954653155469</v>
      </c>
      <c r="E96" s="48">
        <f t="shared" si="22"/>
        <v>9.1165234680370588</v>
      </c>
      <c r="F96" s="11">
        <f t="shared" si="19"/>
        <v>4.4224182732282194E-2</v>
      </c>
      <c r="G96" s="11">
        <f t="shared" si="20"/>
        <v>1.5148508037417492</v>
      </c>
      <c r="H96" s="11">
        <f t="shared" si="21"/>
        <v>8.9350396870249842</v>
      </c>
      <c r="I96" s="12">
        <f t="shared" si="15"/>
        <v>181.78209644900991</v>
      </c>
      <c r="J96" s="49">
        <f t="shared" si="16"/>
        <v>16.825489702811076</v>
      </c>
      <c r="K96" s="50">
        <f t="shared" si="23"/>
        <v>198.60758615182098</v>
      </c>
      <c r="L96" s="11">
        <f t="shared" si="17"/>
        <v>1.6550632179318414</v>
      </c>
      <c r="M96" s="11">
        <f t="shared" si="24"/>
        <v>11.900393550705877</v>
      </c>
      <c r="N96" s="12">
        <f t="shared" si="25"/>
        <v>1193.8361752255009</v>
      </c>
      <c r="O96" s="18">
        <f t="shared" si="26"/>
        <v>0.16636083767046719</v>
      </c>
    </row>
    <row r="97" spans="1:15" x14ac:dyDescent="0.2">
      <c r="A97" s="47">
        <v>2.0299999999999998</v>
      </c>
      <c r="B97" s="47">
        <v>25.488</v>
      </c>
      <c r="C97" s="11">
        <v>7.08</v>
      </c>
      <c r="D97" s="48">
        <f t="shared" si="18"/>
        <v>7.2203659858239977</v>
      </c>
      <c r="E97" s="48">
        <f t="shared" si="22"/>
        <v>9.260930787753539</v>
      </c>
      <c r="F97" s="11">
        <f t="shared" si="19"/>
        <v>1.9702609976342701E-2</v>
      </c>
      <c r="G97" s="11">
        <f t="shared" si="20"/>
        <v>1.4922578297127138</v>
      </c>
      <c r="H97" s="11">
        <f t="shared" si="21"/>
        <v>9.0791470546326796</v>
      </c>
      <c r="I97" s="12">
        <f t="shared" si="15"/>
        <v>179.07093956552566</v>
      </c>
      <c r="J97" s="49">
        <f t="shared" si="16"/>
        <v>16.966515674399268</v>
      </c>
      <c r="K97" s="50">
        <f t="shared" si="23"/>
        <v>196.03745523992492</v>
      </c>
      <c r="L97" s="11">
        <f t="shared" si="17"/>
        <v>1.6336454603327077</v>
      </c>
      <c r="M97" s="11">
        <f t="shared" si="24"/>
        <v>11.79551811468207</v>
      </c>
      <c r="N97" s="12">
        <f t="shared" si="25"/>
        <v>1193.4112970208325</v>
      </c>
      <c r="O97" s="18">
        <f t="shared" si="26"/>
        <v>0.16426646515690127</v>
      </c>
    </row>
    <row r="98" spans="1:15" x14ac:dyDescent="0.2">
      <c r="A98" s="47">
        <v>2.0499999999999998</v>
      </c>
      <c r="B98" s="47">
        <v>25.884</v>
      </c>
      <c r="C98" s="11">
        <v>7.19</v>
      </c>
      <c r="D98" s="48">
        <f t="shared" si="18"/>
        <v>7.2499880248798805</v>
      </c>
      <c r="E98" s="48">
        <f t="shared" si="22"/>
        <v>9.4059305482511366</v>
      </c>
      <c r="F98" s="11">
        <f t="shared" si="19"/>
        <v>3.5985631289891123E-3</v>
      </c>
      <c r="G98" s="11">
        <f t="shared" si="20"/>
        <v>1.4700018145935698</v>
      </c>
      <c r="H98" s="11">
        <f t="shared" si="21"/>
        <v>9.2238513366041008</v>
      </c>
      <c r="I98" s="12">
        <f t="shared" si="15"/>
        <v>176.40021775122838</v>
      </c>
      <c r="J98" s="49">
        <f t="shared" si="16"/>
        <v>17.106013791490817</v>
      </c>
      <c r="K98" s="50">
        <f t="shared" si="23"/>
        <v>193.50623154271921</v>
      </c>
      <c r="L98" s="11">
        <f t="shared" si="17"/>
        <v>1.61255192952266</v>
      </c>
      <c r="M98" s="11">
        <f t="shared" si="24"/>
        <v>11.690982178536229</v>
      </c>
      <c r="N98" s="12">
        <f t="shared" si="25"/>
        <v>1192.9981146866346</v>
      </c>
      <c r="O98" s="18">
        <f t="shared" si="26"/>
        <v>0.16220162392590837</v>
      </c>
    </row>
    <row r="99" spans="1:15" x14ac:dyDescent="0.2">
      <c r="A99" s="47">
        <v>2.0699999999999998</v>
      </c>
      <c r="B99" s="47">
        <v>26.28</v>
      </c>
      <c r="C99" s="11">
        <v>7.3</v>
      </c>
      <c r="D99" s="48">
        <f t="shared" si="18"/>
        <v>7.2791682712803913</v>
      </c>
      <c r="E99" s="48">
        <f t="shared" si="22"/>
        <v>9.5515139136767448</v>
      </c>
      <c r="F99" s="11">
        <f t="shared" si="19"/>
        <v>4.3396092144736069E-4</v>
      </c>
      <c r="G99" s="11">
        <f t="shared" si="20"/>
        <v>1.4480777328703316</v>
      </c>
      <c r="H99" s="11">
        <f t="shared" si="21"/>
        <v>9.3691436303656754</v>
      </c>
      <c r="I99" s="12">
        <f t="shared" si="15"/>
        <v>173.76932794443979</v>
      </c>
      <c r="J99" s="49">
        <f t="shared" si="16"/>
        <v>17.24398980403771</v>
      </c>
      <c r="K99" s="50">
        <f t="shared" si="23"/>
        <v>191.0133177484775</v>
      </c>
      <c r="L99" s="11">
        <f t="shared" si="17"/>
        <v>1.5917776479039791</v>
      </c>
      <c r="M99" s="11">
        <f t="shared" si="24"/>
        <v>11.586817349555975</v>
      </c>
      <c r="N99" s="12">
        <f t="shared" si="25"/>
        <v>1192.5962969744962</v>
      </c>
      <c r="O99" s="18">
        <f t="shared" si="26"/>
        <v>0.16016594905842002</v>
      </c>
    </row>
    <row r="100" spans="1:15" x14ac:dyDescent="0.2">
      <c r="A100" s="47">
        <v>2.09</v>
      </c>
      <c r="B100" s="47">
        <v>26.603999999999999</v>
      </c>
      <c r="C100" s="11">
        <v>7.39</v>
      </c>
      <c r="D100" s="48">
        <f t="shared" si="18"/>
        <v>7.307913314063847</v>
      </c>
      <c r="E100" s="48">
        <f t="shared" si="22"/>
        <v>9.6976721799580226</v>
      </c>
      <c r="F100" s="11">
        <f t="shared" si="19"/>
        <v>6.7382240079805608E-3</v>
      </c>
      <c r="G100" s="11">
        <f t="shared" si="20"/>
        <v>1.4264806339811522</v>
      </c>
      <c r="H100" s="11">
        <f t="shared" si="21"/>
        <v>9.5150151661197047</v>
      </c>
      <c r="I100" s="12">
        <f t="shared" si="15"/>
        <v>171.17767607773825</v>
      </c>
      <c r="J100" s="49">
        <f t="shared" si="16"/>
        <v>17.380449880635187</v>
      </c>
      <c r="K100" s="50">
        <f t="shared" si="23"/>
        <v>188.55812595837344</v>
      </c>
      <c r="L100" s="11">
        <f t="shared" si="17"/>
        <v>1.5713177163197787</v>
      </c>
      <c r="M100" s="11">
        <f t="shared" si="24"/>
        <v>11.48305365971771</v>
      </c>
      <c r="N100" s="12">
        <f t="shared" si="25"/>
        <v>1192.2055220745012</v>
      </c>
      <c r="O100" s="18">
        <f t="shared" si="26"/>
        <v>0.15815907783271482</v>
      </c>
    </row>
    <row r="101" spans="1:15" x14ac:dyDescent="0.2">
      <c r="A101" s="47">
        <v>2.11</v>
      </c>
      <c r="B101" s="47">
        <v>26.928000000000001</v>
      </c>
      <c r="C101" s="11">
        <v>7.48</v>
      </c>
      <c r="D101" s="48">
        <f t="shared" si="18"/>
        <v>7.3362296439975179</v>
      </c>
      <c r="E101" s="48">
        <f t="shared" si="22"/>
        <v>9.8443967728379729</v>
      </c>
      <c r="F101" s="11">
        <f t="shared" si="19"/>
        <v>2.0669915265080573E-2</v>
      </c>
      <c r="G101" s="11">
        <f t="shared" si="20"/>
        <v>1.4052056411984621</v>
      </c>
      <c r="H101" s="11">
        <f t="shared" si="21"/>
        <v>9.6614573048640775</v>
      </c>
      <c r="I101" s="12">
        <f t="shared" si="15"/>
        <v>168.62467694381544</v>
      </c>
      <c r="J101" s="49">
        <f t="shared" si="16"/>
        <v>17.515400587344583</v>
      </c>
      <c r="K101" s="50">
        <f t="shared" si="23"/>
        <v>186.14007753116002</v>
      </c>
      <c r="L101" s="11">
        <f t="shared" si="17"/>
        <v>1.5511673127596668</v>
      </c>
      <c r="M101" s="11">
        <f t="shared" si="24"/>
        <v>11.379719622667437</v>
      </c>
      <c r="N101" s="12">
        <f t="shared" si="25"/>
        <v>1191.8254773511542</v>
      </c>
      <c r="O101" s="18">
        <f t="shared" si="26"/>
        <v>0.15618064982539095</v>
      </c>
    </row>
    <row r="102" spans="1:15" x14ac:dyDescent="0.2">
      <c r="A102" s="47">
        <v>2.13</v>
      </c>
      <c r="B102" s="47">
        <v>27.144000000000002</v>
      </c>
      <c r="C102" s="11">
        <v>7.54</v>
      </c>
      <c r="D102" s="48">
        <f t="shared" si="18"/>
        <v>7.3641236550432776</v>
      </c>
      <c r="E102" s="48">
        <f t="shared" si="22"/>
        <v>9.9916792459388386</v>
      </c>
      <c r="F102" s="11">
        <f t="shared" si="19"/>
        <v>3.0932488715336028E-2</v>
      </c>
      <c r="G102" s="11">
        <f t="shared" si="20"/>
        <v>1.3842479505277823</v>
      </c>
      <c r="H102" s="11">
        <f t="shared" si="21"/>
        <v>9.8084615364415466</v>
      </c>
      <c r="I102" s="12">
        <f t="shared" si="15"/>
        <v>166.10975406333387</v>
      </c>
      <c r="J102" s="49">
        <f t="shared" si="16"/>
        <v>17.648848867274168</v>
      </c>
      <c r="K102" s="50">
        <f t="shared" si="23"/>
        <v>183.75860293060805</v>
      </c>
      <c r="L102" s="11">
        <f t="shared" si="17"/>
        <v>1.5313216910884004</v>
      </c>
      <c r="M102" s="11">
        <f t="shared" si="24"/>
        <v>11.276842288824964</v>
      </c>
      <c r="N102" s="12">
        <f t="shared" si="25"/>
        <v>1191.455859086273</v>
      </c>
      <c r="O102" s="18">
        <f t="shared" si="26"/>
        <v>0.1542303070056934</v>
      </c>
    </row>
    <row r="103" spans="1:15" x14ac:dyDescent="0.2">
      <c r="A103" s="47">
        <v>2.15</v>
      </c>
      <c r="B103" s="47">
        <v>27.252000000000002</v>
      </c>
      <c r="C103" s="11">
        <v>7.57</v>
      </c>
      <c r="D103" s="48">
        <f t="shared" si="18"/>
        <v>7.3916016458013853</v>
      </c>
      <c r="E103" s="48">
        <f t="shared" si="22"/>
        <v>10.139511278854867</v>
      </c>
      <c r="F103" s="11">
        <f t="shared" si="19"/>
        <v>3.1825972780774474E-2</v>
      </c>
      <c r="G103" s="11">
        <f t="shared" si="20"/>
        <v>1.3636028296229574</v>
      </c>
      <c r="H103" s="11">
        <f t="shared" si="21"/>
        <v>9.9560194776180975</v>
      </c>
      <c r="I103" s="12">
        <f t="shared" si="15"/>
        <v>163.63233955475488</v>
      </c>
      <c r="J103" s="49">
        <f t="shared" si="16"/>
        <v>17.7808020208935</v>
      </c>
      <c r="K103" s="50">
        <f t="shared" si="23"/>
        <v>181.41314157564838</v>
      </c>
      <c r="L103" s="11">
        <f t="shared" si="17"/>
        <v>1.5117761797970699</v>
      </c>
      <c r="M103" s="11">
        <f t="shared" si="24"/>
        <v>11.174447298671353</v>
      </c>
      <c r="N103" s="12">
        <f t="shared" si="25"/>
        <v>1191.0963722286901</v>
      </c>
      <c r="O103" s="18">
        <f t="shared" si="26"/>
        <v>0.15230769382346596</v>
      </c>
    </row>
    <row r="104" spans="1:15" x14ac:dyDescent="0.2">
      <c r="A104" s="47">
        <v>2.1800000000000002</v>
      </c>
      <c r="B104" s="47">
        <v>27.288</v>
      </c>
      <c r="C104" s="11">
        <v>7.58</v>
      </c>
      <c r="D104" s="48">
        <f t="shared" si="18"/>
        <v>7.432052141253596</v>
      </c>
      <c r="E104" s="48">
        <f t="shared" si="22"/>
        <v>10.362472843092476</v>
      </c>
      <c r="F104" s="11">
        <f t="shared" si="19"/>
        <v>2.1888568907645921E-2</v>
      </c>
      <c r="G104" s="11">
        <f t="shared" si="20"/>
        <v>1.3332110380024376</v>
      </c>
      <c r="H104" s="11">
        <f t="shared" si="21"/>
        <v>10.178376563788992</v>
      </c>
      <c r="I104" s="12">
        <f t="shared" si="15"/>
        <v>159.9853245602925</v>
      </c>
      <c r="J104" s="49">
        <f t="shared" si="16"/>
        <v>17.97594518749931</v>
      </c>
      <c r="K104" s="50">
        <f t="shared" si="23"/>
        <v>177.96126974779182</v>
      </c>
      <c r="L104" s="11">
        <f t="shared" si="17"/>
        <v>1.4830105812315986</v>
      </c>
      <c r="M104" s="11">
        <f t="shared" si="24"/>
        <v>11.021811965744043</v>
      </c>
      <c r="N104" s="12">
        <f t="shared" si="25"/>
        <v>1190.5755135774659</v>
      </c>
      <c r="O104" s="18">
        <f t="shared" si="26"/>
        <v>0.14947499567923256</v>
      </c>
    </row>
    <row r="105" spans="1:15" x14ac:dyDescent="0.2">
      <c r="A105" s="47">
        <v>2.2000000000000002</v>
      </c>
      <c r="B105" s="47">
        <v>27.18</v>
      </c>
      <c r="C105" s="11">
        <v>7.55</v>
      </c>
      <c r="D105" s="48">
        <f t="shared" si="18"/>
        <v>7.4585170246344026</v>
      </c>
      <c r="E105" s="48">
        <f t="shared" si="22"/>
        <v>10.511643183585164</v>
      </c>
      <c r="F105" s="11">
        <f t="shared" si="19"/>
        <v>8.3691347817424714E-3</v>
      </c>
      <c r="G105" s="11">
        <f t="shared" si="20"/>
        <v>1.3133270980907239</v>
      </c>
      <c r="H105" s="11">
        <f t="shared" si="21"/>
        <v>10.327282918243379</v>
      </c>
      <c r="I105" s="12">
        <f t="shared" si="15"/>
        <v>157.59925177088687</v>
      </c>
      <c r="J105" s="49">
        <f t="shared" si="16"/>
        <v>18.104194640709657</v>
      </c>
      <c r="K105" s="50">
        <f t="shared" si="23"/>
        <v>175.70344641159653</v>
      </c>
      <c r="L105" s="11">
        <f t="shared" si="17"/>
        <v>1.4641953867633044</v>
      </c>
      <c r="M105" s="11">
        <f t="shared" si="24"/>
        <v>10.92072621956526</v>
      </c>
      <c r="N105" s="12">
        <f t="shared" si="25"/>
        <v>1190.240119085604</v>
      </c>
      <c r="O105" s="18">
        <f t="shared" si="26"/>
        <v>0.1476201680603573</v>
      </c>
    </row>
    <row r="106" spans="1:15" x14ac:dyDescent="0.2">
      <c r="A106" s="47">
        <v>2.2200000000000002</v>
      </c>
      <c r="B106" s="47">
        <v>27.036000000000001</v>
      </c>
      <c r="C106" s="11">
        <v>7.51</v>
      </c>
      <c r="D106" s="48">
        <f t="shared" si="18"/>
        <v>7.4845872021990134</v>
      </c>
      <c r="E106" s="48">
        <f t="shared" si="22"/>
        <v>10.661334927629145</v>
      </c>
      <c r="F106" s="11">
        <f t="shared" si="19"/>
        <v>6.4581029207381796E-4</v>
      </c>
      <c r="G106" s="11">
        <f t="shared" si="20"/>
        <v>1.2937397136793343</v>
      </c>
      <c r="H106" s="11">
        <f t="shared" si="21"/>
        <v>10.47671461342207</v>
      </c>
      <c r="I106" s="12">
        <f t="shared" si="15"/>
        <v>155.24876564152012</v>
      </c>
      <c r="J106" s="49">
        <f t="shared" si="16"/>
        <v>18.230977065651167</v>
      </c>
      <c r="K106" s="50">
        <f t="shared" si="23"/>
        <v>173.47974270717128</v>
      </c>
      <c r="L106" s="11">
        <f t="shared" si="17"/>
        <v>1.4456645225597606</v>
      </c>
      <c r="M106" s="11">
        <f t="shared" si="24"/>
        <v>10.820202184223932</v>
      </c>
      <c r="N106" s="12">
        <f t="shared" si="25"/>
        <v>1189.9138881153319</v>
      </c>
      <c r="O106" s="18">
        <f t="shared" si="26"/>
        <v>0.14579184631750161</v>
      </c>
    </row>
    <row r="107" spans="1:15" x14ac:dyDescent="0.2">
      <c r="A107" s="47">
        <v>2.2400000000000002</v>
      </c>
      <c r="B107" s="47">
        <v>26.82</v>
      </c>
      <c r="C107" s="11">
        <v>7.45</v>
      </c>
      <c r="D107" s="48">
        <f t="shared" si="18"/>
        <v>7.5102685607174227</v>
      </c>
      <c r="E107" s="48">
        <f t="shared" si="22"/>
        <v>10.811540298843493</v>
      </c>
      <c r="F107" s="11">
        <f t="shared" si="19"/>
        <v>3.6322994109496401E-3</v>
      </c>
      <c r="G107" s="11">
        <f t="shared" si="20"/>
        <v>1.2744444618437802</v>
      </c>
      <c r="H107" s="11">
        <f t="shared" si="21"/>
        <v>10.626663814223873</v>
      </c>
      <c r="I107" s="12">
        <f t="shared" si="15"/>
        <v>152.93333542125362</v>
      </c>
      <c r="J107" s="49">
        <f t="shared" si="16"/>
        <v>18.356301145815319</v>
      </c>
      <c r="K107" s="50">
        <f t="shared" si="23"/>
        <v>171.28963656706892</v>
      </c>
      <c r="L107" s="11">
        <f t="shared" si="17"/>
        <v>1.4274136380589078</v>
      </c>
      <c r="M107" s="11">
        <f t="shared" si="24"/>
        <v>10.720259769053094</v>
      </c>
      <c r="N107" s="12">
        <f t="shared" si="25"/>
        <v>1189.5965616944588</v>
      </c>
      <c r="O107" s="18">
        <f t="shared" si="26"/>
        <v>0.14398968699361767</v>
      </c>
    </row>
    <row r="108" spans="1:15" x14ac:dyDescent="0.2">
      <c r="A108" s="47">
        <v>2.2599999999999998</v>
      </c>
      <c r="B108" s="47">
        <v>26.64</v>
      </c>
      <c r="C108" s="11">
        <v>7.4</v>
      </c>
      <c r="D108" s="48">
        <f t="shared" si="18"/>
        <v>7.5355668991624327</v>
      </c>
      <c r="E108" s="48">
        <f t="shared" si="22"/>
        <v>10.962251636826739</v>
      </c>
      <c r="F108" s="11">
        <f t="shared" si="19"/>
        <v>1.8378384148517106E-2</v>
      </c>
      <c r="G108" s="11">
        <f t="shared" si="20"/>
        <v>1.2554369856244969</v>
      </c>
      <c r="H108" s="11">
        <f t="shared" si="21"/>
        <v>10.777122802402827</v>
      </c>
      <c r="I108" s="12">
        <f t="shared" si="15"/>
        <v>150.65243827493964</v>
      </c>
      <c r="J108" s="49">
        <f t="shared" si="16"/>
        <v>18.48017582587585</v>
      </c>
      <c r="K108" s="50">
        <f t="shared" si="23"/>
        <v>169.13261410081549</v>
      </c>
      <c r="L108" s="11">
        <f t="shared" si="17"/>
        <v>1.409438450840129</v>
      </c>
      <c r="M108" s="11">
        <f t="shared" si="24"/>
        <v>10.620917736557654</v>
      </c>
      <c r="N108" s="12">
        <f t="shared" si="25"/>
        <v>1189.2878882560669</v>
      </c>
      <c r="O108" s="18">
        <f t="shared" si="26"/>
        <v>0.14221334949338973</v>
      </c>
    </row>
    <row r="109" spans="1:15" x14ac:dyDescent="0.2">
      <c r="A109" s="47">
        <v>2.2799999999999998</v>
      </c>
      <c r="B109" s="47">
        <v>26.496000000000002</v>
      </c>
      <c r="C109" s="11">
        <v>7.36</v>
      </c>
      <c r="D109" s="48">
        <f t="shared" si="18"/>
        <v>7.5604879300190966</v>
      </c>
      <c r="E109" s="48">
        <f t="shared" si="22"/>
        <v>11.113461395427121</v>
      </c>
      <c r="F109" s="11">
        <f t="shared" si="19"/>
        <v>4.0195410083342042E-2</v>
      </c>
      <c r="G109" s="11">
        <f t="shared" si="20"/>
        <v>1.2367129930430203</v>
      </c>
      <c r="H109" s="11">
        <f t="shared" si="21"/>
        <v>10.928083974825379</v>
      </c>
      <c r="I109" s="12">
        <f t="shared" si="15"/>
        <v>148.40555916516243</v>
      </c>
      <c r="J109" s="49">
        <f t="shared" si="16"/>
        <v>18.602610296226583</v>
      </c>
      <c r="K109" s="50">
        <f t="shared" si="23"/>
        <v>167.008169461389</v>
      </c>
      <c r="L109" s="11">
        <f t="shared" si="17"/>
        <v>1.3917347455115749</v>
      </c>
      <c r="M109" s="11">
        <f t="shared" si="24"/>
        <v>10.522193745228462</v>
      </c>
      <c r="N109" s="12">
        <f t="shared" si="25"/>
        <v>1188.9876234287908</v>
      </c>
      <c r="O109" s="18">
        <f t="shared" si="26"/>
        <v>0.14046249613580711</v>
      </c>
    </row>
    <row r="110" spans="1:15" x14ac:dyDescent="0.2">
      <c r="A110" s="47">
        <v>2.2999999999999998</v>
      </c>
      <c r="B110" s="47">
        <v>26.423999999999999</v>
      </c>
      <c r="C110" s="11">
        <v>7.34</v>
      </c>
      <c r="D110" s="48">
        <f t="shared" si="18"/>
        <v>7.5850372805746167</v>
      </c>
      <c r="E110" s="48">
        <f t="shared" si="22"/>
        <v>11.265162141038614</v>
      </c>
      <c r="F110" s="11">
        <f t="shared" si="19"/>
        <v>6.0043268871403488E-2</v>
      </c>
      <c r="G110" s="11">
        <f t="shared" si="20"/>
        <v>1.2182682561328404</v>
      </c>
      <c r="H110" s="11">
        <f t="shared" si="21"/>
        <v>11.079539841753567</v>
      </c>
      <c r="I110" s="12">
        <f t="shared" si="15"/>
        <v>146.19219073594084</v>
      </c>
      <c r="J110" s="49">
        <f t="shared" si="16"/>
        <v>18.723613978092242</v>
      </c>
      <c r="K110" s="50">
        <f t="shared" si="23"/>
        <v>164.91580471403307</v>
      </c>
      <c r="L110" s="11">
        <f t="shared" si="17"/>
        <v>1.3742983726169422</v>
      </c>
      <c r="M110" s="11">
        <f t="shared" si="24"/>
        <v>10.424104390932532</v>
      </c>
      <c r="N110" s="12">
        <f t="shared" si="25"/>
        <v>1188.6955298327985</v>
      </c>
      <c r="O110" s="18">
        <f t="shared" si="26"/>
        <v>0.13873679220214624</v>
      </c>
    </row>
    <row r="111" spans="1:15" x14ac:dyDescent="0.2">
      <c r="A111" s="47">
        <v>2.33</v>
      </c>
      <c r="B111" s="47">
        <v>26.388000000000002</v>
      </c>
      <c r="C111" s="11">
        <v>7.33</v>
      </c>
      <c r="D111" s="48">
        <f t="shared" si="18"/>
        <v>7.6211765093028969</v>
      </c>
      <c r="E111" s="48">
        <f t="shared" si="22"/>
        <v>11.493797436317703</v>
      </c>
      <c r="F111" s="11">
        <f t="shared" si="19"/>
        <v>8.4783759569819969E-2</v>
      </c>
      <c r="G111" s="11">
        <f t="shared" si="20"/>
        <v>1.1911156614227507</v>
      </c>
      <c r="H111" s="11">
        <f t="shared" si="21"/>
        <v>11.307635085029089</v>
      </c>
      <c r="I111" s="12">
        <f t="shared" si="15"/>
        <v>142.9338793707301</v>
      </c>
      <c r="J111" s="49">
        <f t="shared" si="16"/>
        <v>18.902457910787227</v>
      </c>
      <c r="K111" s="50">
        <f t="shared" si="23"/>
        <v>161.83633728151733</v>
      </c>
      <c r="L111" s="11">
        <f t="shared" si="17"/>
        <v>1.3486361440126444</v>
      </c>
      <c r="M111" s="11">
        <f t="shared" si="24"/>
        <v>10.278194100346004</v>
      </c>
      <c r="N111" s="12">
        <f t="shared" si="25"/>
        <v>1188.2722078988036</v>
      </c>
      <c r="O111" s="18">
        <f t="shared" si="26"/>
        <v>0.13619466668137353</v>
      </c>
    </row>
    <row r="112" spans="1:15" x14ac:dyDescent="0.2">
      <c r="A112" s="47">
        <v>2.35</v>
      </c>
      <c r="B112" s="47">
        <v>26.423999999999999</v>
      </c>
      <c r="C112" s="11">
        <v>7.34</v>
      </c>
      <c r="D112" s="48">
        <f t="shared" si="18"/>
        <v>7.6448207307907685</v>
      </c>
      <c r="E112" s="48">
        <f t="shared" si="22"/>
        <v>11.646693850933518</v>
      </c>
      <c r="F112" s="11">
        <f t="shared" si="19"/>
        <v>9.2915677919818265E-2</v>
      </c>
      <c r="G112" s="11">
        <f t="shared" si="20"/>
        <v>1.1733509778396345</v>
      </c>
      <c r="H112" s="11">
        <f t="shared" si="21"/>
        <v>11.460295649583918</v>
      </c>
      <c r="I112" s="12">
        <f t="shared" si="15"/>
        <v>140.80211734075613</v>
      </c>
      <c r="J112" s="49">
        <f t="shared" si="16"/>
        <v>19.019927226224745</v>
      </c>
      <c r="K112" s="50">
        <f t="shared" si="23"/>
        <v>159.82204456698088</v>
      </c>
      <c r="L112" s="11">
        <f t="shared" si="17"/>
        <v>1.3318503713915073</v>
      </c>
      <c r="M112" s="11">
        <f t="shared" si="24"/>
        <v>10.18175732952518</v>
      </c>
      <c r="N112" s="12">
        <f t="shared" si="25"/>
        <v>1187.9995479500697</v>
      </c>
      <c r="O112" s="18">
        <f t="shared" si="26"/>
        <v>0.13453039173521472</v>
      </c>
    </row>
    <row r="113" spans="1:15" x14ac:dyDescent="0.2">
      <c r="A113" s="47">
        <v>2.37</v>
      </c>
      <c r="B113" s="47">
        <v>26.496000000000002</v>
      </c>
      <c r="C113" s="11">
        <v>7.36</v>
      </c>
      <c r="D113" s="48">
        <f t="shared" si="18"/>
        <v>7.668112314724703</v>
      </c>
      <c r="E113" s="48">
        <f t="shared" si="22"/>
        <v>11.800056097228012</v>
      </c>
      <c r="F113" s="11">
        <f t="shared" si="19"/>
        <v>9.4933198485014234E-2</v>
      </c>
      <c r="G113" s="11">
        <f t="shared" si="20"/>
        <v>1.1558512424836547</v>
      </c>
      <c r="H113" s="11">
        <f t="shared" si="21"/>
        <v>11.613425563361391</v>
      </c>
      <c r="I113" s="12">
        <f t="shared" si="15"/>
        <v>138.70214909803855</v>
      </c>
      <c r="J113" s="49">
        <f t="shared" si="16"/>
        <v>19.136000343090089</v>
      </c>
      <c r="K113" s="50">
        <f t="shared" si="23"/>
        <v>157.83814944112862</v>
      </c>
      <c r="L113" s="11">
        <f t="shared" si="17"/>
        <v>1.3153179120094052</v>
      </c>
      <c r="M113" s="11">
        <f t="shared" si="24"/>
        <v>10.086005478857302</v>
      </c>
      <c r="N113" s="12">
        <f t="shared" si="25"/>
        <v>1187.7342806448755</v>
      </c>
      <c r="O113" s="18">
        <f t="shared" si="26"/>
        <v>0.13289011861763478</v>
      </c>
    </row>
    <row r="114" spans="1:15" x14ac:dyDescent="0.2">
      <c r="A114" s="47">
        <v>2.39</v>
      </c>
      <c r="B114" s="47">
        <v>26.603999999999999</v>
      </c>
      <c r="C114" s="11">
        <v>7.39</v>
      </c>
      <c r="D114" s="48">
        <f t="shared" si="18"/>
        <v>7.6910565204550441</v>
      </c>
      <c r="E114" s="48">
        <f t="shared" si="22"/>
        <v>11.953877227637113</v>
      </c>
      <c r="F114" s="11">
        <f t="shared" si="19"/>
        <v>9.0635028508498555E-2</v>
      </c>
      <c r="G114" s="11">
        <f t="shared" si="20"/>
        <v>1.1386125038314006</v>
      </c>
      <c r="H114" s="11">
        <f t="shared" si="21"/>
        <v>11.767017826335648</v>
      </c>
      <c r="I114" s="12">
        <f t="shared" si="15"/>
        <v>136.63350045976807</v>
      </c>
      <c r="J114" s="49">
        <f t="shared" si="16"/>
        <v>19.250687551539468</v>
      </c>
      <c r="K114" s="50">
        <f t="shared" si="23"/>
        <v>155.88418801130754</v>
      </c>
      <c r="L114" s="11">
        <f t="shared" si="17"/>
        <v>1.2990349000942296</v>
      </c>
      <c r="M114" s="11">
        <f t="shared" si="24"/>
        <v>9.9909508386683914</v>
      </c>
      <c r="N114" s="12">
        <f t="shared" si="25"/>
        <v>1187.476197686482</v>
      </c>
      <c r="O114" s="18">
        <f t="shared" si="26"/>
        <v>0.13127352642100212</v>
      </c>
    </row>
    <row r="115" spans="1:15" x14ac:dyDescent="0.2">
      <c r="A115" s="47">
        <v>2.41</v>
      </c>
      <c r="B115" s="47">
        <v>26.748000000000001</v>
      </c>
      <c r="C115" s="11">
        <v>7.43</v>
      </c>
      <c r="D115" s="48">
        <f t="shared" si="18"/>
        <v>7.7136585288924886</v>
      </c>
      <c r="E115" s="48">
        <f t="shared" si="22"/>
        <v>12.108150398214963</v>
      </c>
      <c r="F115" s="11">
        <f t="shared" si="19"/>
        <v>8.0462161013450953E-2</v>
      </c>
      <c r="G115" s="11">
        <f t="shared" si="20"/>
        <v>1.1216308692937573</v>
      </c>
      <c r="H115" s="11">
        <f t="shared" si="21"/>
        <v>11.921065542881477</v>
      </c>
      <c r="I115" s="12">
        <f t="shared" si="15"/>
        <v>134.59570431525088</v>
      </c>
      <c r="J115" s="49">
        <f t="shared" si="16"/>
        <v>19.363999300106531</v>
      </c>
      <c r="K115" s="50">
        <f t="shared" si="23"/>
        <v>153.95970361535743</v>
      </c>
      <c r="L115" s="11">
        <f t="shared" si="17"/>
        <v>1.2829975301279786</v>
      </c>
      <c r="M115" s="11">
        <f t="shared" si="24"/>
        <v>9.8966048408196787</v>
      </c>
      <c r="N115" s="12">
        <f t="shared" si="25"/>
        <v>1187.2250967433804</v>
      </c>
      <c r="O115" s="18">
        <f t="shared" si="26"/>
        <v>0.12968029739067749</v>
      </c>
    </row>
    <row r="116" spans="1:15" x14ac:dyDescent="0.2">
      <c r="A116" s="47">
        <v>2.4300000000000002</v>
      </c>
      <c r="B116" s="47">
        <v>26.891999999999999</v>
      </c>
      <c r="C116" s="11">
        <v>7.47</v>
      </c>
      <c r="D116" s="48">
        <f t="shared" si="18"/>
        <v>7.735923443677958</v>
      </c>
      <c r="E116" s="48">
        <f t="shared" si="22"/>
        <v>12.262868867088523</v>
      </c>
      <c r="F116" s="11">
        <f t="shared" si="19"/>
        <v>7.0715277897544254E-2</v>
      </c>
      <c r="G116" s="11">
        <f t="shared" si="20"/>
        <v>1.1049025043369411</v>
      </c>
      <c r="H116" s="11">
        <f t="shared" si="21"/>
        <v>12.075561920217249</v>
      </c>
      <c r="I116" s="12">
        <f t="shared" si="15"/>
        <v>132.58830052043294</v>
      </c>
      <c r="J116" s="49">
        <f t="shared" si="16"/>
        <v>19.475946184107588</v>
      </c>
      <c r="K116" s="50">
        <f t="shared" si="23"/>
        <v>152.06424670454052</v>
      </c>
      <c r="L116" s="11">
        <f t="shared" si="17"/>
        <v>1.267202055871171</v>
      </c>
      <c r="M116" s="11">
        <f t="shared" si="24"/>
        <v>9.8029780918906972</v>
      </c>
      <c r="N116" s="12">
        <f t="shared" si="25"/>
        <v>1186.980781279048</v>
      </c>
      <c r="O116" s="18">
        <f t="shared" si="26"/>
        <v>0.12811011694787638</v>
      </c>
    </row>
    <row r="117" spans="1:15" x14ac:dyDescent="0.2">
      <c r="A117" s="47">
        <v>2.4500000000000002</v>
      </c>
      <c r="B117" s="47">
        <v>27.036000000000001</v>
      </c>
      <c r="C117" s="11">
        <v>7.51</v>
      </c>
      <c r="D117" s="48">
        <f t="shared" si="18"/>
        <v>7.7578562923350241</v>
      </c>
      <c r="E117" s="48">
        <f t="shared" si="22"/>
        <v>12.418025992935224</v>
      </c>
      <c r="F117" s="11">
        <f t="shared" si="19"/>
        <v>6.1432741650065008E-2</v>
      </c>
      <c r="G117" s="11">
        <f t="shared" si="20"/>
        <v>1.0884236316166438</v>
      </c>
      <c r="H117" s="11">
        <f t="shared" si="21"/>
        <v>12.230500266871067</v>
      </c>
      <c r="I117" s="12">
        <f t="shared" si="15"/>
        <v>130.61083579399727</v>
      </c>
      <c r="J117" s="49">
        <f t="shared" si="16"/>
        <v>19.586538934493163</v>
      </c>
      <c r="K117" s="50">
        <f t="shared" si="23"/>
        <v>150.19737472849044</v>
      </c>
      <c r="L117" s="11">
        <f t="shared" si="17"/>
        <v>1.251644789404087</v>
      </c>
      <c r="M117" s="11">
        <f t="shared" si="24"/>
        <v>9.7100804052468419</v>
      </c>
      <c r="N117" s="12">
        <f t="shared" si="25"/>
        <v>1186.743060386422</v>
      </c>
      <c r="O117" s="18">
        <f t="shared" si="26"/>
        <v>0.12656267370932325</v>
      </c>
    </row>
    <row r="118" spans="1:15" x14ac:dyDescent="0.2">
      <c r="A118" s="47">
        <v>2.4700000000000002</v>
      </c>
      <c r="B118" s="47">
        <v>27.108000000000001</v>
      </c>
      <c r="C118" s="11">
        <v>7.53</v>
      </c>
      <c r="D118" s="48">
        <f t="shared" si="18"/>
        <v>7.7794620274051498</v>
      </c>
      <c r="E118" s="48">
        <f t="shared" si="22"/>
        <v>12.573615233483327</v>
      </c>
      <c r="F118" s="11">
        <f t="shared" si="19"/>
        <v>6.2231303117087591E-2</v>
      </c>
      <c r="G118" s="11">
        <f t="shared" si="20"/>
        <v>1.0721905301250889</v>
      </c>
      <c r="H118" s="11">
        <f t="shared" si="21"/>
        <v>12.385873991169815</v>
      </c>
      <c r="I118" s="12">
        <f t="shared" si="15"/>
        <v>128.66286361501068</v>
      </c>
      <c r="J118" s="49">
        <f t="shared" si="16"/>
        <v>19.695788407131054</v>
      </c>
      <c r="K118" s="50">
        <f t="shared" si="23"/>
        <v>148.35865202214174</v>
      </c>
      <c r="L118" s="11">
        <f t="shared" si="17"/>
        <v>1.2363221001845146</v>
      </c>
      <c r="M118" s="11">
        <f t="shared" si="24"/>
        <v>9.6179208320272167</v>
      </c>
      <c r="N118" s="12">
        <f t="shared" si="25"/>
        <v>1186.5117486269687</v>
      </c>
      <c r="O118" s="18">
        <f t="shared" si="26"/>
        <v>0.12503765950385434</v>
      </c>
    </row>
    <row r="119" spans="1:15" x14ac:dyDescent="0.2">
      <c r="A119" s="47">
        <v>2.5</v>
      </c>
      <c r="B119" s="47">
        <v>27.215999999999998</v>
      </c>
      <c r="C119" s="11">
        <v>7.56</v>
      </c>
      <c r="D119" s="48">
        <f t="shared" si="18"/>
        <v>7.8112679442165138</v>
      </c>
      <c r="E119" s="48">
        <f t="shared" si="22"/>
        <v>12.80795327180982</v>
      </c>
      <c r="F119" s="11">
        <f t="shared" si="19"/>
        <v>6.3135579790793303E-2</v>
      </c>
      <c r="G119" s="11">
        <f t="shared" si="20"/>
        <v>1.0482936956061504</v>
      </c>
      <c r="H119" s="11">
        <f t="shared" si="21"/>
        <v>12.61973673299155</v>
      </c>
      <c r="I119" s="12">
        <f t="shared" si="15"/>
        <v>125.79524347273805</v>
      </c>
      <c r="J119" s="49">
        <f t="shared" si="16"/>
        <v>19.857167997145016</v>
      </c>
      <c r="K119" s="50">
        <f t="shared" si="23"/>
        <v>145.65241146988308</v>
      </c>
      <c r="L119" s="11">
        <f t="shared" si="17"/>
        <v>1.2137700955823589</v>
      </c>
      <c r="M119" s="11">
        <f t="shared" si="24"/>
        <v>9.4810834392710941</v>
      </c>
      <c r="N119" s="12">
        <f t="shared" si="25"/>
        <v>1186.1764055008816</v>
      </c>
      <c r="O119" s="18">
        <f t="shared" si="26"/>
        <v>0.12279152644954108</v>
      </c>
    </row>
    <row r="120" spans="1:15" x14ac:dyDescent="0.2">
      <c r="A120" s="47">
        <v>2.52</v>
      </c>
      <c r="B120" s="47">
        <v>27.324000000000002</v>
      </c>
      <c r="C120" s="11">
        <v>7.59</v>
      </c>
      <c r="D120" s="48">
        <f t="shared" si="18"/>
        <v>7.8320770806639723</v>
      </c>
      <c r="E120" s="48">
        <f t="shared" si="22"/>
        <v>12.964594813423099</v>
      </c>
      <c r="F120" s="11">
        <f t="shared" si="19"/>
        <v>5.8601312982791441E-2</v>
      </c>
      <c r="G120" s="11">
        <f t="shared" si="20"/>
        <v>1.0326591049381257</v>
      </c>
      <c r="H120" s="11">
        <f t="shared" si="21"/>
        <v>12.77617070439142</v>
      </c>
      <c r="I120" s="12">
        <f t="shared" si="15"/>
        <v>123.91909259257508</v>
      </c>
      <c r="J120" s="49">
        <f t="shared" si="16"/>
        <v>19.963107497755185</v>
      </c>
      <c r="K120" s="50">
        <f t="shared" si="23"/>
        <v>143.88220009033026</v>
      </c>
      <c r="L120" s="11">
        <f t="shared" si="17"/>
        <v>1.1990183340860854</v>
      </c>
      <c r="M120" s="11">
        <f t="shared" si="24"/>
        <v>9.3908040136915272</v>
      </c>
      <c r="N120" s="12">
        <f t="shared" si="25"/>
        <v>1185.960339768086</v>
      </c>
      <c r="O120" s="18">
        <f t="shared" si="26"/>
        <v>0.12132125777365065</v>
      </c>
    </row>
    <row r="121" spans="1:15" x14ac:dyDescent="0.2">
      <c r="A121" s="47">
        <v>2.54</v>
      </c>
      <c r="B121" s="47">
        <v>27.540000000000003</v>
      </c>
      <c r="C121" s="11">
        <v>7.65</v>
      </c>
      <c r="D121" s="48">
        <f t="shared" si="18"/>
        <v>7.8525758629312294</v>
      </c>
      <c r="E121" s="48">
        <f t="shared" si="22"/>
        <v>13.121646330681724</v>
      </c>
      <c r="F121" s="11">
        <f t="shared" si="19"/>
        <v>4.1036980242332113E-2</v>
      </c>
      <c r="G121" s="11">
        <f t="shared" si="20"/>
        <v>1.0172576936036986</v>
      </c>
      <c r="H121" s="11">
        <f t="shared" si="21"/>
        <v>12.933017747205819</v>
      </c>
      <c r="I121" s="12">
        <f t="shared" si="15"/>
        <v>122.07092323244383</v>
      </c>
      <c r="J121" s="49">
        <f t="shared" si="16"/>
        <v>20.067742554780303</v>
      </c>
      <c r="K121" s="50">
        <f t="shared" si="23"/>
        <v>142.13866578722414</v>
      </c>
      <c r="L121" s="11">
        <f t="shared" si="17"/>
        <v>1.1844888815602013</v>
      </c>
      <c r="M121" s="11">
        <f t="shared" si="24"/>
        <v>9.3012888012500436</v>
      </c>
      <c r="N121" s="12">
        <f t="shared" si="25"/>
        <v>1185.750074978607</v>
      </c>
      <c r="O121" s="18">
        <f t="shared" si="26"/>
        <v>0.11987236500051544</v>
      </c>
    </row>
    <row r="122" spans="1:15" x14ac:dyDescent="0.2">
      <c r="A122" s="47">
        <v>2.56</v>
      </c>
      <c r="B122" s="47">
        <v>27.864000000000001</v>
      </c>
      <c r="C122" s="11">
        <v>7.74</v>
      </c>
      <c r="D122" s="48">
        <f t="shared" si="18"/>
        <v>7.8727689197407393</v>
      </c>
      <c r="E122" s="48">
        <f t="shared" si="22"/>
        <v>13.279101709076539</v>
      </c>
      <c r="F122" s="11">
        <f t="shared" si="19"/>
        <v>1.7627586049122828E-2</v>
      </c>
      <c r="G122" s="11">
        <f t="shared" si="20"/>
        <v>1.0020859838909957</v>
      </c>
      <c r="H122" s="11">
        <f t="shared" si="21"/>
        <v>13.090271700754291</v>
      </c>
      <c r="I122" s="12">
        <f t="shared" si="15"/>
        <v>120.25031806691948</v>
      </c>
      <c r="J122" s="49">
        <f t="shared" si="16"/>
        <v>20.171084464461114</v>
      </c>
      <c r="K122" s="50">
        <f t="shared" si="23"/>
        <v>140.42140253138058</v>
      </c>
      <c r="L122" s="11">
        <f t="shared" si="17"/>
        <v>1.1701783544281714</v>
      </c>
      <c r="M122" s="11">
        <f t="shared" si="24"/>
        <v>9.212543779295471</v>
      </c>
      <c r="N122" s="12">
        <f t="shared" si="25"/>
        <v>1185.5454484282245</v>
      </c>
      <c r="O122" s="18">
        <f t="shared" si="26"/>
        <v>0.11844455454453376</v>
      </c>
    </row>
    <row r="123" spans="1:15" x14ac:dyDescent="0.2">
      <c r="A123" s="47">
        <v>2.58</v>
      </c>
      <c r="B123" s="47">
        <v>28.296000000000003</v>
      </c>
      <c r="C123" s="11">
        <v>7.86</v>
      </c>
      <c r="D123" s="48">
        <f t="shared" si="18"/>
        <v>7.8926608107806988</v>
      </c>
      <c r="E123" s="48">
        <f t="shared" si="22"/>
        <v>13.436954925292152</v>
      </c>
      <c r="F123" s="11">
        <f t="shared" si="19"/>
        <v>1.0667285608525908E-3</v>
      </c>
      <c r="G123" s="11">
        <f t="shared" si="20"/>
        <v>0.98714054995585998</v>
      </c>
      <c r="H123" s="11">
        <f t="shared" si="21"/>
        <v>13.24792649623876</v>
      </c>
      <c r="I123" s="12">
        <f t="shared" si="15"/>
        <v>118.45686599470319</v>
      </c>
      <c r="J123" s="49">
        <f t="shared" si="16"/>
        <v>20.273144596109368</v>
      </c>
      <c r="K123" s="50">
        <f t="shared" si="23"/>
        <v>138.73001059081255</v>
      </c>
      <c r="L123" s="11">
        <f t="shared" si="17"/>
        <v>1.1560834215901046</v>
      </c>
      <c r="M123" s="11">
        <f t="shared" si="24"/>
        <v>9.1245743155774797</v>
      </c>
      <c r="N123" s="12">
        <f t="shared" si="25"/>
        <v>1185.3463020731649</v>
      </c>
      <c r="O123" s="18">
        <f t="shared" si="26"/>
        <v>0.11703753607546963</v>
      </c>
    </row>
    <row r="124" spans="1:15" x14ac:dyDescent="0.2">
      <c r="A124" s="47">
        <v>2.6</v>
      </c>
      <c r="B124" s="47">
        <v>28.835999999999999</v>
      </c>
      <c r="C124" s="11">
        <v>8.01</v>
      </c>
      <c r="D124" s="48">
        <f t="shared" si="18"/>
        <v>7.9122560277346405</v>
      </c>
      <c r="E124" s="48">
        <f t="shared" si="22"/>
        <v>13.595200045846845</v>
      </c>
      <c r="F124" s="11">
        <f t="shared" si="19"/>
        <v>9.5538841142113178E-3</v>
      </c>
      <c r="G124" s="11">
        <f t="shared" si="20"/>
        <v>0.97241801704828112</v>
      </c>
      <c r="H124" s="11">
        <f t="shared" si="21"/>
        <v>13.405976155373166</v>
      </c>
      <c r="I124" s="12">
        <f t="shared" si="15"/>
        <v>116.69016204579374</v>
      </c>
      <c r="J124" s="49">
        <f t="shared" si="16"/>
        <v>20.373934383866683</v>
      </c>
      <c r="K124" s="50">
        <f t="shared" si="23"/>
        <v>137.06409642966042</v>
      </c>
      <c r="L124" s="11">
        <f t="shared" si="17"/>
        <v>1.1422008035805036</v>
      </c>
      <c r="M124" s="11">
        <f t="shared" si="24"/>
        <v>9.0373851930131899</v>
      </c>
      <c r="N124" s="12">
        <f t="shared" si="25"/>
        <v>1185.1524823962861</v>
      </c>
      <c r="O124" s="18">
        <f t="shared" si="26"/>
        <v>0.11565102251866147</v>
      </c>
    </row>
    <row r="125" spans="1:15" x14ac:dyDescent="0.2">
      <c r="A125" s="47">
        <v>2.62</v>
      </c>
      <c r="B125" s="47">
        <v>29.340000000000003</v>
      </c>
      <c r="C125" s="11">
        <v>8.15</v>
      </c>
      <c r="D125" s="48">
        <f t="shared" si="18"/>
        <v>7.9315589952956769</v>
      </c>
      <c r="E125" s="48">
        <f t="shared" si="22"/>
        <v>13.753831225752759</v>
      </c>
      <c r="F125" s="11">
        <f t="shared" si="19"/>
        <v>4.7716472536234275E-2</v>
      </c>
      <c r="G125" s="11">
        <f t="shared" si="20"/>
        <v>0.9579150607503597</v>
      </c>
      <c r="H125" s="11">
        <f t="shared" si="21"/>
        <v>13.564414789033526</v>
      </c>
      <c r="I125" s="12">
        <f t="shared" si="15"/>
        <v>114.94980729004317</v>
      </c>
      <c r="J125" s="49">
        <f t="shared" si="16"/>
        <v>20.473465318798091</v>
      </c>
      <c r="K125" s="50">
        <f t="shared" si="23"/>
        <v>135.42327260884127</v>
      </c>
      <c r="L125" s="11">
        <f t="shared" si="17"/>
        <v>1.1285272717403438</v>
      </c>
      <c r="M125" s="11">
        <f t="shared" si="24"/>
        <v>8.9509806336086122</v>
      </c>
      <c r="N125" s="12">
        <f t="shared" si="25"/>
        <v>1184.9638402770308</v>
      </c>
      <c r="O125" s="18">
        <f t="shared" si="26"/>
        <v>0.1142847300531811</v>
      </c>
    </row>
    <row r="126" spans="1:15" x14ac:dyDescent="0.2">
      <c r="A126" s="47">
        <v>2.65</v>
      </c>
      <c r="B126" s="47">
        <v>29.771999999999998</v>
      </c>
      <c r="C126" s="11">
        <v>8.27</v>
      </c>
      <c r="D126" s="48">
        <f t="shared" si="18"/>
        <v>7.9599749958837664</v>
      </c>
      <c r="E126" s="48">
        <f t="shared" si="22"/>
        <v>13.992630475629269</v>
      </c>
      <c r="F126" s="11">
        <f t="shared" si="19"/>
        <v>9.611550317727037E-2</v>
      </c>
      <c r="G126" s="11">
        <f t="shared" si="20"/>
        <v>0.93656518211705408</v>
      </c>
      <c r="H126" s="11">
        <f t="shared" si="21"/>
        <v>13.802789400128555</v>
      </c>
      <c r="I126" s="12">
        <f t="shared" si="15"/>
        <v>112.38782185404649</v>
      </c>
      <c r="J126" s="49">
        <f t="shared" si="16"/>
        <v>20.620426628479485</v>
      </c>
      <c r="K126" s="50">
        <f t="shared" si="23"/>
        <v>133.00824848252597</v>
      </c>
      <c r="L126" s="11">
        <f t="shared" si="17"/>
        <v>1.1084020706877165</v>
      </c>
      <c r="M126" s="11">
        <f t="shared" si="24"/>
        <v>8.8228527680600148</v>
      </c>
      <c r="N126" s="12">
        <f t="shared" si="25"/>
        <v>1184.6902692958988</v>
      </c>
      <c r="O126" s="18">
        <f t="shared" si="26"/>
        <v>0.11227259303951001</v>
      </c>
    </row>
    <row r="127" spans="1:15" x14ac:dyDescent="0.2">
      <c r="A127" s="47">
        <v>2.67</v>
      </c>
      <c r="B127" s="47">
        <v>29.988</v>
      </c>
      <c r="C127" s="11">
        <v>8.33</v>
      </c>
      <c r="D127" s="48">
        <f t="shared" si="18"/>
        <v>7.9785662673454754</v>
      </c>
      <c r="E127" s="48">
        <f t="shared" si="22"/>
        <v>14.152201800976179</v>
      </c>
      <c r="F127" s="11">
        <f t="shared" si="19"/>
        <v>0.12350566844749195</v>
      </c>
      <c r="G127" s="11">
        <f t="shared" si="20"/>
        <v>0.92259694657609959</v>
      </c>
      <c r="H127" s="11">
        <f t="shared" si="21"/>
        <v>13.962175278366944</v>
      </c>
      <c r="I127" s="12">
        <f t="shared" si="15"/>
        <v>110.71163358913195</v>
      </c>
      <c r="J127" s="49">
        <f t="shared" si="16"/>
        <v>20.716861010733776</v>
      </c>
      <c r="K127" s="50">
        <f t="shared" si="23"/>
        <v>131.42849459986573</v>
      </c>
      <c r="L127" s="11">
        <f t="shared" si="17"/>
        <v>1.095237454998881</v>
      </c>
      <c r="M127" s="11">
        <f t="shared" si="24"/>
        <v>8.7384246131873802</v>
      </c>
      <c r="N127" s="12">
        <f t="shared" si="25"/>
        <v>1184.5139463901583</v>
      </c>
      <c r="O127" s="18">
        <f t="shared" si="26"/>
        <v>0.11095563289938291</v>
      </c>
    </row>
    <row r="128" spans="1:15" x14ac:dyDescent="0.2">
      <c r="A128" s="47">
        <v>2.69</v>
      </c>
      <c r="B128" s="47">
        <v>29.988</v>
      </c>
      <c r="C128" s="11">
        <v>8.33</v>
      </c>
      <c r="D128" s="48">
        <f t="shared" si="18"/>
        <v>7.9968802625815254</v>
      </c>
      <c r="E128" s="48">
        <f t="shared" si="22"/>
        <v>14.312139406227811</v>
      </c>
      <c r="F128" s="11">
        <f t="shared" si="19"/>
        <v>0.11096875945775352</v>
      </c>
      <c r="G128" s="11">
        <f t="shared" si="20"/>
        <v>0.90883703781031555</v>
      </c>
      <c r="H128" s="11">
        <f t="shared" si="21"/>
        <v>14.121930202328114</v>
      </c>
      <c r="I128" s="12">
        <f t="shared" si="15"/>
        <v>109.06044453723787</v>
      </c>
      <c r="J128" s="49">
        <f t="shared" si="16"/>
        <v>20.812077100472159</v>
      </c>
      <c r="K128" s="50">
        <f t="shared" si="23"/>
        <v>129.87252163771004</v>
      </c>
      <c r="L128" s="11">
        <f t="shared" si="17"/>
        <v>1.0822710136475837</v>
      </c>
      <c r="M128" s="11">
        <f t="shared" si="24"/>
        <v>8.6547917078024632</v>
      </c>
      <c r="N128" s="12">
        <f t="shared" si="25"/>
        <v>1184.3423119506192</v>
      </c>
      <c r="O128" s="18">
        <f t="shared" si="26"/>
        <v>0.10965792602968746</v>
      </c>
    </row>
    <row r="129" spans="1:15" x14ac:dyDescent="0.2">
      <c r="A129" s="47">
        <v>2.71</v>
      </c>
      <c r="B129" s="47">
        <v>29.843999999999998</v>
      </c>
      <c r="C129" s="11">
        <v>8.2899999999999991</v>
      </c>
      <c r="D129" s="48">
        <f t="shared" si="18"/>
        <v>8.0149211169790746</v>
      </c>
      <c r="E129" s="48">
        <f t="shared" si="22"/>
        <v>14.472437828567392</v>
      </c>
      <c r="F129" s="11">
        <f t="shared" si="19"/>
        <v>7.5668391884039482E-2</v>
      </c>
      <c r="G129" s="11">
        <f t="shared" si="20"/>
        <v>0.89528234876690893</v>
      </c>
      <c r="H129" s="11">
        <f t="shared" si="21"/>
        <v>14.28204866794499</v>
      </c>
      <c r="I129" s="12">
        <f t="shared" si="15"/>
        <v>107.43388185202907</v>
      </c>
      <c r="J129" s="49">
        <f t="shared" si="16"/>
        <v>20.90608655549131</v>
      </c>
      <c r="K129" s="50">
        <f t="shared" si="23"/>
        <v>128.33996840752039</v>
      </c>
      <c r="L129" s="11">
        <f t="shared" si="17"/>
        <v>1.0694997367293366</v>
      </c>
      <c r="M129" s="11">
        <f t="shared" si="24"/>
        <v>8.5719560245155204</v>
      </c>
      <c r="N129" s="12">
        <f t="shared" si="25"/>
        <v>1184.1752351281643</v>
      </c>
      <c r="O129" s="18">
        <f t="shared" si="26"/>
        <v>0.10837920317902108</v>
      </c>
    </row>
    <row r="130" spans="1:15" x14ac:dyDescent="0.2">
      <c r="A130" s="47">
        <v>2.73</v>
      </c>
      <c r="B130" s="47">
        <v>29.628000000000004</v>
      </c>
      <c r="C130" s="11">
        <v>8.23</v>
      </c>
      <c r="D130" s="48">
        <f t="shared" si="18"/>
        <v>8.0326929042487851</v>
      </c>
      <c r="E130" s="48">
        <f t="shared" si="22"/>
        <v>14.633091686652367</v>
      </c>
      <c r="F130" s="11">
        <f t="shared" si="19"/>
        <v>3.8930090033779244E-2</v>
      </c>
      <c r="G130" s="11">
        <f t="shared" si="20"/>
        <v>0.88192981873267551</v>
      </c>
      <c r="H130" s="11">
        <f t="shared" si="21"/>
        <v>14.44252525323993</v>
      </c>
      <c r="I130" s="12">
        <f t="shared" ref="I130:I193" si="27">$Q$2*G130</f>
        <v>105.83157824792106</v>
      </c>
      <c r="J130" s="49">
        <f t="shared" ref="J130:J193" si="28">$Q$9*D130*D130</f>
        <v>20.998901052521664</v>
      </c>
      <c r="K130" s="50">
        <f t="shared" si="23"/>
        <v>126.83047930044272</v>
      </c>
      <c r="L130" s="11">
        <f t="shared" ref="L130:L193" si="29">K130/$Q$2</f>
        <v>1.0569206608370227</v>
      </c>
      <c r="M130" s="11">
        <f t="shared" si="24"/>
        <v>8.4899190926594894</v>
      </c>
      <c r="N130" s="12">
        <f t="shared" si="25"/>
        <v>1184.0125888180328</v>
      </c>
      <c r="O130" s="18">
        <f t="shared" si="26"/>
        <v>0.10711919830772584</v>
      </c>
    </row>
    <row r="131" spans="1:15" x14ac:dyDescent="0.2">
      <c r="A131" s="47">
        <v>2.75</v>
      </c>
      <c r="B131" s="47">
        <v>29.448</v>
      </c>
      <c r="C131" s="11">
        <v>8.18</v>
      </c>
      <c r="D131" s="48">
        <f t="shared" ref="D131:D194" si="30">$Q$1*(1-EXP(-(A131-$Q$7)/$Q$6))</f>
        <v>8.0501996373446847</v>
      </c>
      <c r="E131" s="48">
        <f t="shared" si="22"/>
        <v>14.794095679399261</v>
      </c>
      <c r="F131" s="11">
        <f t="shared" ref="F131:F194" si="31">(C131-D131)^2</f>
        <v>1.6848134145451301E-2</v>
      </c>
      <c r="G131" s="11">
        <f t="shared" ref="G131:G194" si="32">($Q$1/$Q$6)*EXP(-(A131-$Q$7)/$Q$6)</f>
        <v>0.86877643264287585</v>
      </c>
      <c r="H131" s="11">
        <f t="shared" ref="H131:H194" si="33">$Q$1*(A131+$Q$6*EXP(-(A131-$Q$7)/$Q$6))-$Q$1*$Q$6</f>
        <v>14.603354617100416</v>
      </c>
      <c r="I131" s="12">
        <f t="shared" si="27"/>
        <v>104.2531719171451</v>
      </c>
      <c r="J131" s="49">
        <f t="shared" si="28"/>
        <v>21.090532281236896</v>
      </c>
      <c r="K131" s="50">
        <f t="shared" si="23"/>
        <v>125.343704198382</v>
      </c>
      <c r="L131" s="11">
        <f t="shared" si="29"/>
        <v>1.04453086831985</v>
      </c>
      <c r="M131" s="11">
        <f t="shared" si="24"/>
        <v>8.4086820173437857</v>
      </c>
      <c r="N131" s="12">
        <f t="shared" si="25"/>
        <v>1183.8542495519334</v>
      </c>
      <c r="O131" s="18">
        <f t="shared" si="26"/>
        <v>0.10587764857525513</v>
      </c>
    </row>
    <row r="132" spans="1:15" x14ac:dyDescent="0.2">
      <c r="A132" s="47">
        <v>2.77</v>
      </c>
      <c r="B132" s="47">
        <v>29.340000000000003</v>
      </c>
      <c r="C132" s="11">
        <v>8.15</v>
      </c>
      <c r="D132" s="48">
        <f t="shared" si="30"/>
        <v>8.0674452693703049</v>
      </c>
      <c r="E132" s="48">
        <f t="shared" ref="E132:E195" si="34">D132*(A132-A131)+E131</f>
        <v>14.955444584786667</v>
      </c>
      <c r="F132" s="11">
        <f t="shared" si="31"/>
        <v>6.8152835493415723E-3</v>
      </c>
      <c r="G132" s="11">
        <f t="shared" si="32"/>
        <v>0.85581922040041869</v>
      </c>
      <c r="H132" s="11">
        <f t="shared" si="33"/>
        <v>14.764531498073017</v>
      </c>
      <c r="I132" s="12">
        <f t="shared" si="27"/>
        <v>102.69830644805025</v>
      </c>
      <c r="J132" s="49">
        <f t="shared" si="28"/>
        <v>21.180991938521714</v>
      </c>
      <c r="K132" s="50">
        <f t="shared" ref="K132:K195" si="35">I132+J132</f>
        <v>123.87929838657196</v>
      </c>
      <c r="L132" s="11">
        <f t="shared" si="29"/>
        <v>1.0323274865547662</v>
      </c>
      <c r="M132" s="11">
        <f t="shared" ref="M132:M195" si="36">L132*D132</f>
        <v>8.3282454978471865</v>
      </c>
      <c r="N132" s="12">
        <f t="shared" ref="N132:N195" si="37">SQRT((POWER(K132,2)+POWER(($Q$2*9.81),2)))</f>
        <v>1183.7000973932329</v>
      </c>
      <c r="O132" s="18">
        <f t="shared" si="26"/>
        <v>0.10465429432622446</v>
      </c>
    </row>
    <row r="133" spans="1:15" x14ac:dyDescent="0.2">
      <c r="A133" s="47">
        <v>2.79</v>
      </c>
      <c r="B133" s="47">
        <v>29.268000000000004</v>
      </c>
      <c r="C133" s="11">
        <v>8.1300000000000008</v>
      </c>
      <c r="D133" s="48">
        <f t="shared" si="30"/>
        <v>8.0844336944713202</v>
      </c>
      <c r="E133" s="48">
        <f t="shared" si="34"/>
        <v>15.117133258676093</v>
      </c>
      <c r="F133" s="11">
        <f t="shared" si="31"/>
        <v>2.0762881995330658E-3</v>
      </c>
      <c r="G133" s="11">
        <f t="shared" si="32"/>
        <v>0.84305525620520128</v>
      </c>
      <c r="H133" s="11">
        <f t="shared" si="33"/>
        <v>14.926050713175306</v>
      </c>
      <c r="I133" s="12">
        <f t="shared" si="27"/>
        <v>101.16663074462416</v>
      </c>
      <c r="J133" s="49">
        <f t="shared" si="28"/>
        <v>21.270291722989196</v>
      </c>
      <c r="K133" s="50">
        <f t="shared" si="35"/>
        <v>122.43692246761336</v>
      </c>
      <c r="L133" s="11">
        <f t="shared" si="29"/>
        <v>1.0203076872301113</v>
      </c>
      <c r="M133" s="11">
        <f t="shared" si="36"/>
        <v>8.2486098453712167</v>
      </c>
      <c r="N133" s="12">
        <f t="shared" si="37"/>
        <v>1183.5500158351317</v>
      </c>
      <c r="O133" s="18">
        <f t="shared" si="26"/>
        <v>0.10344887907522854</v>
      </c>
    </row>
    <row r="134" spans="1:15" x14ac:dyDescent="0.2">
      <c r="A134" s="47">
        <v>2.82</v>
      </c>
      <c r="B134" s="47">
        <v>29.268000000000004</v>
      </c>
      <c r="C134" s="11">
        <v>8.1300000000000008</v>
      </c>
      <c r="D134" s="48">
        <f t="shared" si="30"/>
        <v>8.109442444868618</v>
      </c>
      <c r="E134" s="48">
        <f t="shared" si="34"/>
        <v>15.36041653202215</v>
      </c>
      <c r="F134" s="11">
        <f t="shared" si="31"/>
        <v>4.2261307297984321E-4</v>
      </c>
      <c r="G134" s="11">
        <f t="shared" si="32"/>
        <v>0.82426535703913917</v>
      </c>
      <c r="H134" s="11">
        <f t="shared" si="33"/>
        <v>15.168960264495906</v>
      </c>
      <c r="I134" s="12">
        <f t="shared" si="27"/>
        <v>98.911842844696707</v>
      </c>
      <c r="J134" s="49">
        <f t="shared" si="28"/>
        <v>21.402092218990276</v>
      </c>
      <c r="K134" s="50">
        <f t="shared" si="35"/>
        <v>120.31393506368698</v>
      </c>
      <c r="L134" s="11">
        <f t="shared" si="29"/>
        <v>1.0026161255307249</v>
      </c>
      <c r="M134" s="11">
        <f t="shared" si="36"/>
        <v>8.130657764288582</v>
      </c>
      <c r="N134" s="12">
        <f t="shared" si="37"/>
        <v>1183.3322791889475</v>
      </c>
      <c r="O134" s="18">
        <f t="shared" si="26"/>
        <v>0.10167383851486736</v>
      </c>
    </row>
    <row r="135" spans="1:15" x14ac:dyDescent="0.2">
      <c r="A135" s="47">
        <v>2.84</v>
      </c>
      <c r="B135" s="47">
        <v>29.304000000000002</v>
      </c>
      <c r="C135" s="11">
        <v>8.14</v>
      </c>
      <c r="D135" s="48">
        <f t="shared" si="30"/>
        <v>8.1258045105334542</v>
      </c>
      <c r="E135" s="48">
        <f t="shared" si="34"/>
        <v>15.522932622232819</v>
      </c>
      <c r="F135" s="11">
        <f t="shared" si="31"/>
        <v>2.0151192119482873E-4</v>
      </c>
      <c r="G135" s="11">
        <f t="shared" si="32"/>
        <v>0.81197199735076619</v>
      </c>
      <c r="H135" s="11">
        <f t="shared" si="33"/>
        <v>15.331313143827041</v>
      </c>
      <c r="I135" s="12">
        <f t="shared" si="27"/>
        <v>97.436639682091936</v>
      </c>
      <c r="J135" s="49">
        <f t="shared" si="28"/>
        <v>21.488543467517857</v>
      </c>
      <c r="K135" s="50">
        <f t="shared" si="35"/>
        <v>118.92518314960979</v>
      </c>
      <c r="L135" s="11">
        <f t="shared" si="29"/>
        <v>0.99104319291341492</v>
      </c>
      <c r="M135" s="11">
        <f t="shared" si="36"/>
        <v>8.0530232471093033</v>
      </c>
      <c r="N135" s="12">
        <f t="shared" si="37"/>
        <v>1183.1918860384262</v>
      </c>
      <c r="O135" s="18">
        <f t="shared" si="26"/>
        <v>0.10051216928793871</v>
      </c>
    </row>
    <row r="136" spans="1:15" x14ac:dyDescent="0.2">
      <c r="A136" s="47">
        <v>2.86</v>
      </c>
      <c r="B136" s="47">
        <v>29.376000000000001</v>
      </c>
      <c r="C136" s="11">
        <v>8.16</v>
      </c>
      <c r="D136" s="48">
        <f t="shared" si="30"/>
        <v>8.1419225470676881</v>
      </c>
      <c r="E136" s="48">
        <f t="shared" si="34"/>
        <v>15.685771073174173</v>
      </c>
      <c r="F136" s="11">
        <f t="shared" si="31"/>
        <v>3.2679430451995568E-4</v>
      </c>
      <c r="G136" s="11">
        <f t="shared" si="32"/>
        <v>0.79986198479828441</v>
      </c>
      <c r="H136" s="11">
        <f t="shared" si="33"/>
        <v>15.493990818068619</v>
      </c>
      <c r="I136" s="12">
        <f t="shared" si="27"/>
        <v>95.983438175794134</v>
      </c>
      <c r="J136" s="49">
        <f t="shared" si="28"/>
        <v>21.573875728383573</v>
      </c>
      <c r="K136" s="50">
        <f t="shared" si="35"/>
        <v>117.5573139041777</v>
      </c>
      <c r="L136" s="11">
        <f t="shared" si="29"/>
        <v>0.97964428253481417</v>
      </c>
      <c r="M136" s="11">
        <f t="shared" si="36"/>
        <v>7.9761878720761521</v>
      </c>
      <c r="N136" s="12">
        <f t="shared" si="37"/>
        <v>1183.0551813218035</v>
      </c>
      <c r="O136" s="18">
        <f t="shared" si="26"/>
        <v>9.9367566078222405E-2</v>
      </c>
    </row>
    <row r="137" spans="1:15" x14ac:dyDescent="0.2">
      <c r="A137" s="47">
        <v>2.88</v>
      </c>
      <c r="B137" s="47">
        <v>29.448</v>
      </c>
      <c r="C137" s="11">
        <v>8.18</v>
      </c>
      <c r="D137" s="48">
        <f t="shared" si="30"/>
        <v>8.157800194000572</v>
      </c>
      <c r="E137" s="48">
        <f t="shared" si="34"/>
        <v>15.848927077054185</v>
      </c>
      <c r="F137" s="11">
        <f t="shared" si="31"/>
        <v>4.9283138641222719E-4</v>
      </c>
      <c r="G137" s="11">
        <f t="shared" si="32"/>
        <v>0.78793258488330686</v>
      </c>
      <c r="H137" s="11">
        <f t="shared" si="33"/>
        <v>15.656988443124467</v>
      </c>
      <c r="I137" s="12">
        <f t="shared" si="27"/>
        <v>94.551910185996817</v>
      </c>
      <c r="J137" s="49">
        <f t="shared" si="28"/>
        <v>21.658100646397386</v>
      </c>
      <c r="K137" s="50">
        <f t="shared" si="35"/>
        <v>116.2100108323942</v>
      </c>
      <c r="L137" s="11">
        <f t="shared" si="29"/>
        <v>0.96841675693661833</v>
      </c>
      <c r="M137" s="11">
        <f t="shared" si="36"/>
        <v>7.9001504076109494</v>
      </c>
      <c r="N137" s="12">
        <f t="shared" si="37"/>
        <v>1182.9220627825255</v>
      </c>
      <c r="O137" s="18">
        <f t="shared" si="26"/>
        <v>9.8239786448009514E-2</v>
      </c>
    </row>
    <row r="138" spans="1:15" x14ac:dyDescent="0.2">
      <c r="A138" s="47">
        <v>2.9</v>
      </c>
      <c r="B138" s="47">
        <v>29.592000000000002</v>
      </c>
      <c r="C138" s="11">
        <v>8.2200000000000006</v>
      </c>
      <c r="D138" s="48">
        <f t="shared" si="30"/>
        <v>8.1734410365802432</v>
      </c>
      <c r="E138" s="48">
        <f t="shared" si="34"/>
        <v>16.01239589778579</v>
      </c>
      <c r="F138" s="11">
        <f t="shared" si="31"/>
        <v>2.1677370747223081E-3</v>
      </c>
      <c r="G138" s="11">
        <f t="shared" si="32"/>
        <v>0.77618110389063877</v>
      </c>
      <c r="H138" s="11">
        <f t="shared" si="33"/>
        <v>15.820301247144835</v>
      </c>
      <c r="I138" s="12">
        <f t="shared" si="27"/>
        <v>93.141732466876647</v>
      </c>
      <c r="J138" s="49">
        <f t="shared" si="28"/>
        <v>21.741229842032467</v>
      </c>
      <c r="K138" s="50">
        <f t="shared" si="35"/>
        <v>114.88296230890911</v>
      </c>
      <c r="L138" s="11">
        <f t="shared" si="29"/>
        <v>0.95735801924090924</v>
      </c>
      <c r="M138" s="11">
        <f t="shared" si="36"/>
        <v>7.824909321162826</v>
      </c>
      <c r="N138" s="12">
        <f t="shared" si="37"/>
        <v>1182.792431083692</v>
      </c>
      <c r="O138" s="18">
        <f t="shared" si="26"/>
        <v>9.7128591027295999E-2</v>
      </c>
    </row>
    <row r="139" spans="1:15" x14ac:dyDescent="0.2">
      <c r="A139" s="47">
        <v>2.92</v>
      </c>
      <c r="B139" s="47">
        <v>29.771999999999998</v>
      </c>
      <c r="C139" s="11">
        <v>8.27</v>
      </c>
      <c r="D139" s="48">
        <f t="shared" si="30"/>
        <v>8.1888486065832833</v>
      </c>
      <c r="E139" s="48">
        <f t="shared" si="34"/>
        <v>16.176172869917455</v>
      </c>
      <c r="F139" s="11">
        <f t="shared" si="31"/>
        <v>6.5855486534746642E-3</v>
      </c>
      <c r="G139" s="11">
        <f t="shared" si="32"/>
        <v>0.76460488828002326</v>
      </c>
      <c r="H139" s="11">
        <f t="shared" si="33"/>
        <v>15.983924529448872</v>
      </c>
      <c r="I139" s="12">
        <f t="shared" si="27"/>
        <v>91.752586593602786</v>
      </c>
      <c r="J139" s="49">
        <f t="shared" si="28"/>
        <v>21.823274907366812</v>
      </c>
      <c r="K139" s="50">
        <f t="shared" si="35"/>
        <v>113.57586150096959</v>
      </c>
      <c r="L139" s="11">
        <f t="shared" si="29"/>
        <v>0.94646551250807998</v>
      </c>
      <c r="M139" s="11">
        <f t="shared" si="36"/>
        <v>7.7504627932809234</v>
      </c>
      <c r="N139" s="12">
        <f t="shared" si="37"/>
        <v>1182.6661897237477</v>
      </c>
      <c r="O139" s="18">
        <f t="shared" si="26"/>
        <v>9.6033743492319787E-2</v>
      </c>
    </row>
    <row r="140" spans="1:15" x14ac:dyDescent="0.2">
      <c r="A140" s="47">
        <v>2.94</v>
      </c>
      <c r="B140" s="47">
        <v>30.024000000000001</v>
      </c>
      <c r="C140" s="11">
        <v>8.34</v>
      </c>
      <c r="D140" s="48">
        <f t="shared" si="30"/>
        <v>8.2040263831122306</v>
      </c>
      <c r="E140" s="48">
        <f t="shared" si="34"/>
        <v>16.340253397579698</v>
      </c>
      <c r="F140" s="11">
        <f t="shared" si="31"/>
        <v>1.8488824489541835E-2</v>
      </c>
      <c r="G140" s="11">
        <f t="shared" si="32"/>
        <v>0.75320132408695895</v>
      </c>
      <c r="H140" s="11">
        <f t="shared" si="33"/>
        <v>16.147853659463202</v>
      </c>
      <c r="I140" s="12">
        <f t="shared" si="27"/>
        <v>90.384158890435074</v>
      </c>
      <c r="J140" s="49">
        <f t="shared" si="28"/>
        <v>21.904247402216395</v>
      </c>
      <c r="K140" s="50">
        <f t="shared" si="35"/>
        <v>112.28840629265147</v>
      </c>
      <c r="L140" s="11">
        <f t="shared" si="29"/>
        <v>0.93573671910542899</v>
      </c>
      <c r="M140" s="11">
        <f t="shared" si="36"/>
        <v>7.6768087311878181</v>
      </c>
      <c r="N140" s="12">
        <f t="shared" si="37"/>
        <v>1182.5432449545951</v>
      </c>
      <c r="O140" s="18">
        <f t="shared" si="26"/>
        <v>9.4955010543367399E-2</v>
      </c>
    </row>
    <row r="141" spans="1:15" x14ac:dyDescent="0.2">
      <c r="A141" s="47">
        <v>2.97</v>
      </c>
      <c r="B141" s="47">
        <v>30.312000000000001</v>
      </c>
      <c r="C141" s="11">
        <v>8.42</v>
      </c>
      <c r="D141" s="48">
        <f t="shared" si="30"/>
        <v>8.2263696681749359</v>
      </c>
      <c r="E141" s="48">
        <f t="shared" si="34"/>
        <v>16.587044487624947</v>
      </c>
      <c r="F141" s="11">
        <f t="shared" si="31"/>
        <v>3.7492705402684415E-2</v>
      </c>
      <c r="G141" s="11">
        <f t="shared" si="32"/>
        <v>0.73641407695556349</v>
      </c>
      <c r="H141" s="11">
        <f t="shared" si="33"/>
        <v>16.394310859265389</v>
      </c>
      <c r="I141" s="12">
        <f t="shared" si="27"/>
        <v>88.369689234667618</v>
      </c>
      <c r="J141" s="49">
        <f t="shared" si="28"/>
        <v>22.023720272606592</v>
      </c>
      <c r="K141" s="50">
        <f t="shared" si="35"/>
        <v>110.39340950727421</v>
      </c>
      <c r="L141" s="11">
        <f t="shared" si="29"/>
        <v>0.91994507922728508</v>
      </c>
      <c r="M141" s="11">
        <f t="shared" si="36"/>
        <v>7.5678082961421262</v>
      </c>
      <c r="N141" s="12">
        <f t="shared" si="37"/>
        <v>1182.3648103959458</v>
      </c>
      <c r="O141" s="18">
        <f t="shared" si="26"/>
        <v>9.3366623005556204E-2</v>
      </c>
    </row>
    <row r="142" spans="1:15" x14ac:dyDescent="0.2">
      <c r="A142" s="47">
        <v>2.99</v>
      </c>
      <c r="B142" s="47">
        <v>30.564</v>
      </c>
      <c r="C142" s="11">
        <v>8.49</v>
      </c>
      <c r="D142" s="48">
        <f t="shared" si="30"/>
        <v>8.2409878434758355</v>
      </c>
      <c r="E142" s="48">
        <f t="shared" si="34"/>
        <v>16.751864244494463</v>
      </c>
      <c r="F142" s="11">
        <f t="shared" si="31"/>
        <v>6.2007054096815124E-2</v>
      </c>
      <c r="G142" s="11">
        <f t="shared" si="32"/>
        <v>0.72543095962534421</v>
      </c>
      <c r="H142" s="11">
        <f t="shared" si="33"/>
        <v>16.558984800484431</v>
      </c>
      <c r="I142" s="12">
        <f t="shared" si="27"/>
        <v>87.051715155041308</v>
      </c>
      <c r="J142" s="49">
        <f t="shared" si="28"/>
        <v>22.102061670973622</v>
      </c>
      <c r="K142" s="50">
        <f t="shared" si="35"/>
        <v>109.15377682601493</v>
      </c>
      <c r="L142" s="11">
        <f t="shared" si="29"/>
        <v>0.90961480688345775</v>
      </c>
      <c r="M142" s="11">
        <f t="shared" si="36"/>
        <v>7.4961245657721953</v>
      </c>
      <c r="N142" s="12">
        <f t="shared" si="37"/>
        <v>1182.249714313936</v>
      </c>
      <c r="O142" s="18">
        <f t="shared" si="26"/>
        <v>9.2327175472702305E-2</v>
      </c>
    </row>
    <row r="143" spans="1:15" x14ac:dyDescent="0.2">
      <c r="A143" s="47">
        <v>3.01</v>
      </c>
      <c r="B143" s="47">
        <v>30.780000000000005</v>
      </c>
      <c r="C143" s="11">
        <v>8.5500000000000007</v>
      </c>
      <c r="D143" s="48">
        <f t="shared" si="30"/>
        <v>8.2553879985901197</v>
      </c>
      <c r="E143" s="48">
        <f t="shared" si="34"/>
        <v>16.916972004466263</v>
      </c>
      <c r="F143" s="11">
        <f t="shared" si="31"/>
        <v>8.6796231374735716E-2</v>
      </c>
      <c r="G143" s="11">
        <f t="shared" si="32"/>
        <v>0.7146116480534126</v>
      </c>
      <c r="H143" s="11">
        <f t="shared" si="33"/>
        <v>16.723948919547446</v>
      </c>
      <c r="I143" s="12">
        <f t="shared" si="27"/>
        <v>85.753397766409506</v>
      </c>
      <c r="J143" s="49">
        <f t="shared" si="28"/>
        <v>22.179370652576367</v>
      </c>
      <c r="K143" s="50">
        <f t="shared" si="35"/>
        <v>107.93276841898587</v>
      </c>
      <c r="L143" s="11">
        <f t="shared" si="29"/>
        <v>0.89943973682488232</v>
      </c>
      <c r="M143" s="11">
        <f t="shared" si="36"/>
        <v>7.425224008839189</v>
      </c>
      <c r="N143" s="12">
        <f t="shared" si="37"/>
        <v>1182.1376072600797</v>
      </c>
      <c r="O143" s="18">
        <f t="shared" si="26"/>
        <v>9.1303049455595073E-2</v>
      </c>
    </row>
    <row r="144" spans="1:15" x14ac:dyDescent="0.2">
      <c r="A144" s="47">
        <v>3.03</v>
      </c>
      <c r="B144" s="47">
        <v>30.923999999999999</v>
      </c>
      <c r="C144" s="11">
        <v>8.59</v>
      </c>
      <c r="D144" s="48">
        <f t="shared" si="30"/>
        <v>8.2695733851412498</v>
      </c>
      <c r="E144" s="48">
        <f t="shared" si="34"/>
        <v>17.082363472169089</v>
      </c>
      <c r="F144" s="11">
        <f t="shared" si="31"/>
        <v>0.10267321550983771</v>
      </c>
      <c r="G144" s="11">
        <f t="shared" si="32"/>
        <v>0.70395369918779649</v>
      </c>
      <c r="H144" s="11">
        <f t="shared" si="33"/>
        <v>16.889198888648387</v>
      </c>
      <c r="I144" s="12">
        <f t="shared" si="27"/>
        <v>84.474443902535583</v>
      </c>
      <c r="J144" s="49">
        <f t="shared" si="28"/>
        <v>22.2556585889999</v>
      </c>
      <c r="K144" s="50">
        <f t="shared" si="35"/>
        <v>106.73010249153549</v>
      </c>
      <c r="L144" s="11">
        <f t="shared" si="29"/>
        <v>0.88941752076279579</v>
      </c>
      <c r="M144" s="11">
        <f t="shared" si="36"/>
        <v>7.3551034579783314</v>
      </c>
      <c r="N144" s="12">
        <f t="shared" si="37"/>
        <v>1182.0284069250847</v>
      </c>
      <c r="O144" s="18">
        <f t="shared" ref="O144:O207" si="38">K144/N144</f>
        <v>9.0294024971178125E-2</v>
      </c>
    </row>
    <row r="145" spans="1:15" x14ac:dyDescent="0.2">
      <c r="A145" s="47">
        <v>3.05</v>
      </c>
      <c r="B145" s="47">
        <v>30.96</v>
      </c>
      <c r="C145" s="11">
        <v>8.6</v>
      </c>
      <c r="D145" s="48">
        <f t="shared" si="30"/>
        <v>8.2835472062569266</v>
      </c>
      <c r="E145" s="48">
        <f t="shared" si="34"/>
        <v>17.248034416294228</v>
      </c>
      <c r="F145" s="11">
        <f t="shared" si="31"/>
        <v>0.10014237066779591</v>
      </c>
      <c r="G145" s="11">
        <f t="shared" si="32"/>
        <v>0.69345470641299078</v>
      </c>
      <c r="H145" s="11">
        <f t="shared" si="33"/>
        <v>17.054730444527479</v>
      </c>
      <c r="I145" s="12">
        <f t="shared" si="27"/>
        <v>83.214564769558891</v>
      </c>
      <c r="J145" s="49">
        <f t="shared" si="28"/>
        <v>22.330936801430699</v>
      </c>
      <c r="K145" s="50">
        <f t="shared" si="35"/>
        <v>105.54550157098959</v>
      </c>
      <c r="L145" s="11">
        <f t="shared" si="29"/>
        <v>0.87954584642491318</v>
      </c>
      <c r="M145" s="11">
        <f t="shared" si="36"/>
        <v>7.285759538927973</v>
      </c>
      <c r="N145" s="12">
        <f t="shared" si="37"/>
        <v>1181.9220333430933</v>
      </c>
      <c r="O145" s="18">
        <f t="shared" si="38"/>
        <v>8.9299884927647677E-2</v>
      </c>
    </row>
    <row r="146" spans="1:15" x14ac:dyDescent="0.2">
      <c r="A146" s="47">
        <v>3.07</v>
      </c>
      <c r="B146" s="47">
        <v>30.888000000000002</v>
      </c>
      <c r="C146" s="11">
        <v>8.58</v>
      </c>
      <c r="D146" s="48">
        <f t="shared" si="30"/>
        <v>8.2973126172923699</v>
      </c>
      <c r="E146" s="48">
        <f t="shared" si="34"/>
        <v>17.413980668640075</v>
      </c>
      <c r="F146" s="11">
        <f t="shared" si="31"/>
        <v>7.991215634209016E-2</v>
      </c>
      <c r="G146" s="11">
        <f t="shared" si="32"/>
        <v>0.68311229900653048</v>
      </c>
      <c r="H146" s="11">
        <f t="shared" si="33"/>
        <v>17.220539387508587</v>
      </c>
      <c r="I146" s="12">
        <f t="shared" si="27"/>
        <v>81.973475880783653</v>
      </c>
      <c r="J146" s="49">
        <f t="shared" si="28"/>
        <v>22.405216557879193</v>
      </c>
      <c r="K146" s="50">
        <f t="shared" si="35"/>
        <v>104.37869243866285</v>
      </c>
      <c r="L146" s="11">
        <f t="shared" si="29"/>
        <v>0.86982243698885708</v>
      </c>
      <c r="M146" s="11">
        <f t="shared" si="36"/>
        <v>7.217188681231641</v>
      </c>
      <c r="N146" s="12">
        <f t="shared" si="37"/>
        <v>1181.8184088239636</v>
      </c>
      <c r="O146" s="18">
        <f t="shared" si="38"/>
        <v>8.8320415098738281E-2</v>
      </c>
    </row>
    <row r="147" spans="1:15" x14ac:dyDescent="0.2">
      <c r="A147" s="47">
        <v>3.09</v>
      </c>
      <c r="B147" s="47">
        <v>30.743999999999996</v>
      </c>
      <c r="C147" s="11">
        <v>8.5399999999999991</v>
      </c>
      <c r="D147" s="48">
        <f t="shared" si="30"/>
        <v>8.3108727265428062</v>
      </c>
      <c r="E147" s="48">
        <f t="shared" si="34"/>
        <v>17.580198123170931</v>
      </c>
      <c r="F147" s="11">
        <f t="shared" si="31"/>
        <v>5.2499307441927288E-2</v>
      </c>
      <c r="G147" s="11">
        <f t="shared" si="32"/>
        <v>0.67292414160367131</v>
      </c>
      <c r="H147" s="11">
        <f t="shared" si="33"/>
        <v>17.386621580550909</v>
      </c>
      <c r="I147" s="12">
        <f t="shared" si="27"/>
        <v>80.750896992440559</v>
      </c>
      <c r="J147" s="49">
        <f t="shared" si="28"/>
        <v>22.478509070548206</v>
      </c>
      <c r="K147" s="50">
        <f t="shared" si="35"/>
        <v>103.22940606298877</v>
      </c>
      <c r="L147" s="11">
        <f t="shared" si="29"/>
        <v>0.86024505052490641</v>
      </c>
      <c r="M147" s="11">
        <f t="shared" si="36"/>
        <v>7.1493871285508828</v>
      </c>
      <c r="N147" s="12">
        <f t="shared" si="37"/>
        <v>1181.7174578875095</v>
      </c>
      <c r="O147" s="18">
        <f t="shared" si="38"/>
        <v>8.7355404097631123E-2</v>
      </c>
    </row>
    <row r="148" spans="1:15" x14ac:dyDescent="0.2">
      <c r="A148" s="47">
        <v>3.11</v>
      </c>
      <c r="B148" s="47">
        <v>30.564</v>
      </c>
      <c r="C148" s="11">
        <v>8.49</v>
      </c>
      <c r="D148" s="48">
        <f t="shared" si="30"/>
        <v>8.3242305959453518</v>
      </c>
      <c r="E148" s="48">
        <f t="shared" si="34"/>
        <v>17.746682735089838</v>
      </c>
      <c r="F148" s="11">
        <f t="shared" si="31"/>
        <v>2.7479495320633301E-2</v>
      </c>
      <c r="G148" s="11">
        <f t="shared" si="32"/>
        <v>0.66288793367005183</v>
      </c>
      <c r="H148" s="11">
        <f t="shared" si="33"/>
        <v>17.552972948314796</v>
      </c>
      <c r="I148" s="12">
        <f t="shared" si="27"/>
        <v>79.546552040406226</v>
      </c>
      <c r="J148" s="49">
        <f t="shared" si="28"/>
        <v>22.550825493342163</v>
      </c>
      <c r="K148" s="50">
        <f t="shared" si="35"/>
        <v>102.09737753374839</v>
      </c>
      <c r="L148" s="11">
        <f t="shared" si="29"/>
        <v>0.85081147944790325</v>
      </c>
      <c r="M148" s="11">
        <f t="shared" si="36"/>
        <v>7.0823509486017659</v>
      </c>
      <c r="N148" s="12">
        <f t="shared" si="37"/>
        <v>1181.6191071996377</v>
      </c>
      <c r="O148" s="18">
        <f t="shared" si="38"/>
        <v>8.6404643350523239E-2</v>
      </c>
    </row>
    <row r="149" spans="1:15" x14ac:dyDescent="0.2">
      <c r="A149" s="47">
        <v>3.14</v>
      </c>
      <c r="B149" s="47">
        <v>30.419999999999998</v>
      </c>
      <c r="C149" s="11">
        <v>8.4499999999999993</v>
      </c>
      <c r="D149" s="48">
        <f t="shared" si="30"/>
        <v>8.3438947861066914</v>
      </c>
      <c r="E149" s="48">
        <f t="shared" si="34"/>
        <v>17.996999578673041</v>
      </c>
      <c r="F149" s="11">
        <f t="shared" si="31"/>
        <v>1.1258316415344609E-2</v>
      </c>
      <c r="G149" s="11">
        <f t="shared" si="32"/>
        <v>0.64811357891645538</v>
      </c>
      <c r="H149" s="11">
        <f t="shared" si="33"/>
        <v>17.802995937112797</v>
      </c>
      <c r="I149" s="12">
        <f t="shared" si="27"/>
        <v>77.773629469974651</v>
      </c>
      <c r="J149" s="49">
        <f t="shared" si="28"/>
        <v>22.657494208367989</v>
      </c>
      <c r="K149" s="50">
        <f t="shared" si="35"/>
        <v>100.43112367834264</v>
      </c>
      <c r="L149" s="11">
        <f t="shared" si="29"/>
        <v>0.83692603065285531</v>
      </c>
      <c r="M149" s="11">
        <f t="shared" si="36"/>
        <v>6.9832227435213285</v>
      </c>
      <c r="N149" s="12">
        <f t="shared" si="37"/>
        <v>1181.4763013295251</v>
      </c>
      <c r="O149" s="18">
        <f t="shared" si="38"/>
        <v>8.5004772051142E-2</v>
      </c>
    </row>
    <row r="150" spans="1:15" x14ac:dyDescent="0.2">
      <c r="A150" s="47">
        <v>3.16</v>
      </c>
      <c r="B150" s="47">
        <v>30.347999999999999</v>
      </c>
      <c r="C150" s="11">
        <v>8.43</v>
      </c>
      <c r="D150" s="48">
        <f t="shared" si="30"/>
        <v>8.3567601538501517</v>
      </c>
      <c r="E150" s="48">
        <f t="shared" si="34"/>
        <v>18.164134781750043</v>
      </c>
      <c r="F150" s="11">
        <f t="shared" si="31"/>
        <v>5.3640750640534078E-3</v>
      </c>
      <c r="G150" s="11">
        <f t="shared" si="32"/>
        <v>0.63844740372603026</v>
      </c>
      <c r="H150" s="11">
        <f t="shared" si="33"/>
        <v>17.970002808716998</v>
      </c>
      <c r="I150" s="12">
        <f t="shared" si="27"/>
        <v>76.613688447123636</v>
      </c>
      <c r="J150" s="49">
        <f t="shared" si="28"/>
        <v>22.727418801321711</v>
      </c>
      <c r="K150" s="50">
        <f t="shared" si="35"/>
        <v>99.341107248445354</v>
      </c>
      <c r="L150" s="11">
        <f t="shared" si="29"/>
        <v>0.82784256040371129</v>
      </c>
      <c r="M150" s="11">
        <f t="shared" si="36"/>
        <v>6.9180817224430218</v>
      </c>
      <c r="N150" s="12">
        <f t="shared" si="37"/>
        <v>1181.3841439554483</v>
      </c>
      <c r="O150" s="18">
        <f t="shared" si="38"/>
        <v>8.4088742647109416E-2</v>
      </c>
    </row>
    <row r="151" spans="1:15" x14ac:dyDescent="0.2">
      <c r="A151" s="47">
        <v>3.18</v>
      </c>
      <c r="B151" s="47">
        <v>30.347999999999999</v>
      </c>
      <c r="C151" s="11">
        <v>8.43</v>
      </c>
      <c r="D151" s="48">
        <f t="shared" si="30"/>
        <v>8.3694336433448857</v>
      </c>
      <c r="E151" s="48">
        <f t="shared" si="34"/>
        <v>18.331523454616942</v>
      </c>
      <c r="F151" s="11">
        <f t="shared" si="31"/>
        <v>3.6682835584744729E-3</v>
      </c>
      <c r="G151" s="11">
        <f t="shared" si="32"/>
        <v>0.62892539299358174</v>
      </c>
      <c r="H151" s="11">
        <f t="shared" si="33"/>
        <v>18.137265064088112</v>
      </c>
      <c r="I151" s="12">
        <f t="shared" si="27"/>
        <v>75.471047159229812</v>
      </c>
      <c r="J151" s="49">
        <f t="shared" si="28"/>
        <v>22.796405851125858</v>
      </c>
      <c r="K151" s="50">
        <f t="shared" si="35"/>
        <v>98.267453010355666</v>
      </c>
      <c r="L151" s="11">
        <f t="shared" si="29"/>
        <v>0.81889544175296392</v>
      </c>
      <c r="M151" s="11">
        <f t="shared" si="36"/>
        <v>6.8536910605890284</v>
      </c>
      <c r="N151" s="12">
        <f t="shared" si="37"/>
        <v>1181.2943461818238</v>
      </c>
      <c r="O151" s="18">
        <f t="shared" si="38"/>
        <v>8.3186255252956601E-2</v>
      </c>
    </row>
    <row r="152" spans="1:15" x14ac:dyDescent="0.2">
      <c r="A152" s="47">
        <v>3.2</v>
      </c>
      <c r="B152" s="47">
        <v>30.456000000000003</v>
      </c>
      <c r="C152" s="11">
        <v>8.4600000000000009</v>
      </c>
      <c r="D152" s="48">
        <f t="shared" si="30"/>
        <v>8.3819181163250533</v>
      </c>
      <c r="E152" s="48">
        <f t="shared" si="34"/>
        <v>18.499161816943442</v>
      </c>
      <c r="F152" s="11">
        <f t="shared" si="31"/>
        <v>6.0967805582280337E-3</v>
      </c>
      <c r="G152" s="11">
        <f t="shared" si="32"/>
        <v>0.61954539660383345</v>
      </c>
      <c r="H152" s="11">
        <f t="shared" si="33"/>
        <v>18.304778894350179</v>
      </c>
      <c r="I152" s="12">
        <f t="shared" si="27"/>
        <v>74.345447592460019</v>
      </c>
      <c r="J152" s="49">
        <f t="shared" si="28"/>
        <v>22.864466222037379</v>
      </c>
      <c r="K152" s="50">
        <f t="shared" si="35"/>
        <v>97.209913814497398</v>
      </c>
      <c r="L152" s="11">
        <f t="shared" si="29"/>
        <v>0.8100826151208117</v>
      </c>
      <c r="M152" s="11">
        <f t="shared" si="36"/>
        <v>6.7900461474011076</v>
      </c>
      <c r="N152" s="12">
        <f t="shared" si="37"/>
        <v>1181.2068435899878</v>
      </c>
      <c r="O152" s="18">
        <f t="shared" si="38"/>
        <v>8.2297113619026932E-2</v>
      </c>
    </row>
    <row r="153" spans="1:15" x14ac:dyDescent="0.2">
      <c r="A153" s="47">
        <v>3.22</v>
      </c>
      <c r="B153" s="47">
        <v>30.564</v>
      </c>
      <c r="C153" s="11">
        <v>8.49</v>
      </c>
      <c r="D153" s="48">
        <f t="shared" si="30"/>
        <v>8.3942163918439849</v>
      </c>
      <c r="E153" s="48">
        <f t="shared" si="34"/>
        <v>18.667046144780322</v>
      </c>
      <c r="F153" s="11">
        <f t="shared" si="31"/>
        <v>9.1744995913850755E-3</v>
      </c>
      <c r="G153" s="11">
        <f t="shared" si="32"/>
        <v>0.61030529650902232</v>
      </c>
      <c r="H153" s="11">
        <f t="shared" si="33"/>
        <v>18.47254054743405</v>
      </c>
      <c r="I153" s="12">
        <f t="shared" si="27"/>
        <v>73.23663558108268</v>
      </c>
      <c r="J153" s="49">
        <f t="shared" si="28"/>
        <v>22.931610708609032</v>
      </c>
      <c r="K153" s="50">
        <f t="shared" si="35"/>
        <v>96.168246289691709</v>
      </c>
      <c r="L153" s="11">
        <f t="shared" si="29"/>
        <v>0.80140205241409757</v>
      </c>
      <c r="M153" s="11">
        <f t="shared" si="36"/>
        <v>6.7271422448318301</v>
      </c>
      <c r="N153" s="12">
        <f t="shared" si="37"/>
        <v>1181.1215735877636</v>
      </c>
      <c r="O153" s="18">
        <f t="shared" si="38"/>
        <v>8.1421124158770522E-2</v>
      </c>
    </row>
    <row r="154" spans="1:15" x14ac:dyDescent="0.2">
      <c r="A154" s="47">
        <v>3.24</v>
      </c>
      <c r="B154" s="47">
        <v>30.672000000000001</v>
      </c>
      <c r="C154" s="11">
        <v>8.52</v>
      </c>
      <c r="D154" s="48">
        <f t="shared" si="30"/>
        <v>8.4063312469107423</v>
      </c>
      <c r="E154" s="48">
        <f t="shared" si="34"/>
        <v>18.835172769718536</v>
      </c>
      <c r="F154" s="11">
        <f t="shared" si="31"/>
        <v>1.2920585428866536E-2</v>
      </c>
      <c r="G154" s="11">
        <f t="shared" si="32"/>
        <v>0.60120300625063372</v>
      </c>
      <c r="H154" s="11">
        <f t="shared" si="33"/>
        <v>18.640546327230126</v>
      </c>
      <c r="I154" s="12">
        <f t="shared" si="27"/>
        <v>72.144360750076046</v>
      </c>
      <c r="J154" s="49">
        <f t="shared" si="28"/>
        <v>22.997850033995526</v>
      </c>
      <c r="K154" s="50">
        <f t="shared" si="35"/>
        <v>95.14221078407158</v>
      </c>
      <c r="L154" s="11">
        <f t="shared" si="29"/>
        <v>0.79285175653392981</v>
      </c>
      <c r="M154" s="11">
        <f t="shared" si="36"/>
        <v>6.6649744951192424</v>
      </c>
      <c r="N154" s="12">
        <f t="shared" si="37"/>
        <v>1181.0384753567009</v>
      </c>
      <c r="O154" s="18">
        <f t="shared" si="38"/>
        <v>8.0558095920910983E-2</v>
      </c>
    </row>
    <row r="155" spans="1:15" x14ac:dyDescent="0.2">
      <c r="A155" s="47">
        <v>3.26</v>
      </c>
      <c r="B155" s="47">
        <v>30.780000000000005</v>
      </c>
      <c r="C155" s="11">
        <v>8.5500000000000007</v>
      </c>
      <c r="D155" s="48">
        <f t="shared" si="30"/>
        <v>8.4182654171171727</v>
      </c>
      <c r="E155" s="48">
        <f t="shared" si="34"/>
        <v>19.003538078060878</v>
      </c>
      <c r="F155" s="11">
        <f t="shared" si="31"/>
        <v>1.7354000327312685E-2</v>
      </c>
      <c r="G155" s="11">
        <f t="shared" si="32"/>
        <v>0.59223647048826844</v>
      </c>
      <c r="H155" s="11">
        <f t="shared" si="33"/>
        <v>18.808792592753804</v>
      </c>
      <c r="I155" s="12">
        <f t="shared" si="27"/>
        <v>71.068376458592212</v>
      </c>
      <c r="J155" s="49">
        <f t="shared" si="28"/>
        <v>23.063194848365704</v>
      </c>
      <c r="K155" s="50">
        <f t="shared" si="35"/>
        <v>94.131571306957909</v>
      </c>
      <c r="L155" s="11">
        <f t="shared" si="29"/>
        <v>0.78442976089131589</v>
      </c>
      <c r="M155" s="11">
        <f t="shared" si="36"/>
        <v>6.6035379282688575</v>
      </c>
      <c r="N155" s="12">
        <f t="shared" si="37"/>
        <v>1180.9574898008466</v>
      </c>
      <c r="O155" s="18">
        <f t="shared" si="38"/>
        <v>7.9707840561502347E-2</v>
      </c>
    </row>
    <row r="156" spans="1:15" x14ac:dyDescent="0.2">
      <c r="A156" s="47">
        <v>3.29</v>
      </c>
      <c r="B156" s="47">
        <v>30.816000000000003</v>
      </c>
      <c r="C156" s="11">
        <v>8.56</v>
      </c>
      <c r="D156" s="48">
        <f t="shared" si="30"/>
        <v>8.4358337721657932</v>
      </c>
      <c r="E156" s="48">
        <f t="shared" si="34"/>
        <v>19.256613091225855</v>
      </c>
      <c r="F156" s="11">
        <f t="shared" si="31"/>
        <v>1.541725213457627E-2</v>
      </c>
      <c r="G156" s="11">
        <f t="shared" si="32"/>
        <v>0.57903678579259454</v>
      </c>
      <c r="H156" s="11">
        <f t="shared" si="33"/>
        <v>19.061605070561022</v>
      </c>
      <c r="I156" s="12">
        <f t="shared" si="27"/>
        <v>69.48441429511135</v>
      </c>
      <c r="J156" s="49">
        <f t="shared" si="28"/>
        <v>23.159557975397217</v>
      </c>
      <c r="K156" s="50">
        <f t="shared" si="35"/>
        <v>92.64397227050857</v>
      </c>
      <c r="L156" s="11">
        <f t="shared" si="29"/>
        <v>0.77203310225423805</v>
      </c>
      <c r="M156" s="11">
        <f t="shared" si="36"/>
        <v>6.5127429172262286</v>
      </c>
      <c r="N156" s="12">
        <f t="shared" si="37"/>
        <v>1180.8398475653075</v>
      </c>
      <c r="O156" s="18">
        <f t="shared" si="38"/>
        <v>7.8456001007693635E-2</v>
      </c>
    </row>
    <row r="157" spans="1:15" x14ac:dyDescent="0.2">
      <c r="A157" s="47">
        <v>3.31</v>
      </c>
      <c r="B157" s="47">
        <v>30.816000000000003</v>
      </c>
      <c r="C157" s="11">
        <v>8.56</v>
      </c>
      <c r="D157" s="48">
        <f t="shared" si="30"/>
        <v>8.4473279321842689</v>
      </c>
      <c r="E157" s="48">
        <f t="shared" si="34"/>
        <v>19.425559649869541</v>
      </c>
      <c r="F157" s="11">
        <f t="shared" si="31"/>
        <v>1.2694994865872816E-2</v>
      </c>
      <c r="G157" s="11">
        <f t="shared" si="32"/>
        <v>0.57040084419956449</v>
      </c>
      <c r="H157" s="11">
        <f t="shared" si="33"/>
        <v>19.230436975468159</v>
      </c>
      <c r="I157" s="12">
        <f t="shared" si="27"/>
        <v>68.448101303947738</v>
      </c>
      <c r="J157" s="49">
        <f t="shared" si="28"/>
        <v>23.222712614607069</v>
      </c>
      <c r="K157" s="50">
        <f t="shared" si="35"/>
        <v>91.670813918554813</v>
      </c>
      <c r="L157" s="11">
        <f t="shared" si="29"/>
        <v>0.76392344932129008</v>
      </c>
      <c r="M157" s="11">
        <f t="shared" si="36"/>
        <v>6.4531118915022878</v>
      </c>
      <c r="N157" s="12">
        <f t="shared" si="37"/>
        <v>1180.7638960115992</v>
      </c>
      <c r="O157" s="18">
        <f t="shared" si="38"/>
        <v>7.7636870697183211E-2</v>
      </c>
    </row>
    <row r="158" spans="1:15" x14ac:dyDescent="0.2">
      <c r="A158" s="47">
        <v>3.33</v>
      </c>
      <c r="B158" s="47">
        <v>30.780000000000005</v>
      </c>
      <c r="C158" s="11">
        <v>8.5500000000000007</v>
      </c>
      <c r="D158" s="48">
        <f t="shared" si="30"/>
        <v>8.458650664588788</v>
      </c>
      <c r="E158" s="48">
        <f t="shared" si="34"/>
        <v>19.594732663161317</v>
      </c>
      <c r="F158" s="11">
        <f t="shared" si="31"/>
        <v>8.3447010800702399E-3</v>
      </c>
      <c r="G158" s="11">
        <f t="shared" si="32"/>
        <v>0.56189370182798004</v>
      </c>
      <c r="H158" s="11">
        <f t="shared" si="33"/>
        <v>19.399497045006235</v>
      </c>
      <c r="I158" s="12">
        <f t="shared" si="27"/>
        <v>67.427244219357604</v>
      </c>
      <c r="J158" s="49">
        <f t="shared" si="28"/>
        <v>23.285009423058835</v>
      </c>
      <c r="K158" s="50">
        <f t="shared" si="35"/>
        <v>90.712253642416442</v>
      </c>
      <c r="L158" s="11">
        <f t="shared" si="29"/>
        <v>0.75593544702013704</v>
      </c>
      <c r="M158" s="11">
        <f t="shared" si="36"/>
        <v>6.3941938713231048</v>
      </c>
      <c r="N158" s="12">
        <f t="shared" si="37"/>
        <v>1180.6898631566573</v>
      </c>
      <c r="O158" s="18">
        <f t="shared" si="38"/>
        <v>7.6829874188883818E-2</v>
      </c>
    </row>
    <row r="159" spans="1:15" x14ac:dyDescent="0.2">
      <c r="A159" s="47">
        <v>3.35</v>
      </c>
      <c r="B159" s="47">
        <v>30.780000000000005</v>
      </c>
      <c r="C159" s="11">
        <v>8.5500000000000007</v>
      </c>
      <c r="D159" s="48">
        <f t="shared" si="30"/>
        <v>8.4698045261061434</v>
      </c>
      <c r="E159" s="48">
        <f t="shared" si="34"/>
        <v>19.76412875368344</v>
      </c>
      <c r="F159" s="11">
        <f t="shared" si="31"/>
        <v>6.4313140330603449E-3</v>
      </c>
      <c r="G159" s="11">
        <f t="shared" si="32"/>
        <v>0.55351343772466299</v>
      </c>
      <c r="H159" s="11">
        <f t="shared" si="33"/>
        <v>19.568781876254263</v>
      </c>
      <c r="I159" s="12">
        <f t="shared" si="27"/>
        <v>66.421612526959564</v>
      </c>
      <c r="J159" s="49">
        <f t="shared" si="28"/>
        <v>23.346458705488899</v>
      </c>
      <c r="K159" s="50">
        <f t="shared" si="35"/>
        <v>89.768071232448463</v>
      </c>
      <c r="L159" s="11">
        <f t="shared" si="29"/>
        <v>0.74806726027040382</v>
      </c>
      <c r="M159" s="11">
        <f t="shared" si="36"/>
        <v>6.335983466870089</v>
      </c>
      <c r="N159" s="12">
        <f t="shared" si="37"/>
        <v>1180.6176970606507</v>
      </c>
      <c r="O159" s="18">
        <f t="shared" si="38"/>
        <v>7.6034834524284528E-2</v>
      </c>
    </row>
    <row r="160" spans="1:15" x14ac:dyDescent="0.2">
      <c r="A160" s="47">
        <v>3.37</v>
      </c>
      <c r="B160" s="47">
        <v>30.780000000000005</v>
      </c>
      <c r="C160" s="11">
        <v>8.5500000000000007</v>
      </c>
      <c r="D160" s="48">
        <f t="shared" si="30"/>
        <v>8.4807920353312696</v>
      </c>
      <c r="E160" s="48">
        <f t="shared" si="34"/>
        <v>19.933744594390067</v>
      </c>
      <c r="F160" s="11">
        <f t="shared" si="31"/>
        <v>4.789742373588337E-3</v>
      </c>
      <c r="G160" s="11">
        <f t="shared" si="32"/>
        <v>0.54525815958615176</v>
      </c>
      <c r="H160" s="11">
        <f t="shared" si="33"/>
        <v>19.738288117043545</v>
      </c>
      <c r="I160" s="12">
        <f t="shared" si="27"/>
        <v>65.430979150338217</v>
      </c>
      <c r="J160" s="49">
        <f t="shared" si="28"/>
        <v>23.407070686642051</v>
      </c>
      <c r="K160" s="50">
        <f t="shared" si="35"/>
        <v>88.838049836980275</v>
      </c>
      <c r="L160" s="11">
        <f t="shared" si="29"/>
        <v>0.74031708197483559</v>
      </c>
      <c r="M160" s="11">
        <f t="shared" si="36"/>
        <v>6.2784752124318723</v>
      </c>
      <c r="N160" s="12">
        <f t="shared" si="37"/>
        <v>1180.5473472499261</v>
      </c>
      <c r="O160" s="18">
        <f t="shared" si="38"/>
        <v>7.5251577197583533E-2</v>
      </c>
    </row>
    <row r="161" spans="1:15" x14ac:dyDescent="0.2">
      <c r="A161" s="47">
        <v>3.39</v>
      </c>
      <c r="B161" s="47">
        <v>30.743999999999996</v>
      </c>
      <c r="C161" s="11">
        <v>8.5399999999999991</v>
      </c>
      <c r="D161" s="48">
        <f t="shared" si="30"/>
        <v>8.4916156732959696</v>
      </c>
      <c r="E161" s="48">
        <f t="shared" si="34"/>
        <v>20.103576907855988</v>
      </c>
      <c r="F161" s="11">
        <f t="shared" si="31"/>
        <v>2.3410430706022707E-3</v>
      </c>
      <c r="G161" s="11">
        <f t="shared" si="32"/>
        <v>0.5371260033314097</v>
      </c>
      <c r="H161" s="11">
        <f t="shared" si="33"/>
        <v>19.90801246520067</v>
      </c>
      <c r="I161" s="12">
        <f t="shared" si="27"/>
        <v>64.455120399769157</v>
      </c>
      <c r="J161" s="49">
        <f t="shared" si="28"/>
        <v>23.466855510282706</v>
      </c>
      <c r="K161" s="50">
        <f t="shared" si="35"/>
        <v>87.921975910051856</v>
      </c>
      <c r="L161" s="11">
        <f t="shared" si="29"/>
        <v>0.7326831325837655</v>
      </c>
      <c r="M161" s="11">
        <f t="shared" si="36"/>
        <v>6.2216635722078921</v>
      </c>
      <c r="N161" s="12">
        <f t="shared" si="37"/>
        <v>1180.4787646747093</v>
      </c>
      <c r="O161" s="18">
        <f t="shared" si="38"/>
        <v>7.4479930127569455E-2</v>
      </c>
    </row>
    <row r="162" spans="1:15" x14ac:dyDescent="0.2">
      <c r="A162" s="47">
        <v>3.41</v>
      </c>
      <c r="B162" s="47">
        <v>30.672000000000001</v>
      </c>
      <c r="C162" s="11">
        <v>8.52</v>
      </c>
      <c r="D162" s="48">
        <f t="shared" si="30"/>
        <v>8.5022778840291355</v>
      </c>
      <c r="E162" s="48">
        <f t="shared" si="34"/>
        <v>20.273622465536572</v>
      </c>
      <c r="F162" s="11">
        <f t="shared" si="31"/>
        <v>3.1407339448475422E-4</v>
      </c>
      <c r="G162" s="11">
        <f t="shared" si="32"/>
        <v>0.5291151326809066</v>
      </c>
      <c r="H162" s="11">
        <f t="shared" si="33"/>
        <v>20.077951667801941</v>
      </c>
      <c r="I162" s="12">
        <f t="shared" si="27"/>
        <v>63.493815921708794</v>
      </c>
      <c r="J162" s="49">
        <f t="shared" si="28"/>
        <v>23.525823238285366</v>
      </c>
      <c r="K162" s="50">
        <f t="shared" si="35"/>
        <v>87.019639159994156</v>
      </c>
      <c r="L162" s="11">
        <f t="shared" si="29"/>
        <v>0.725163659666618</v>
      </c>
      <c r="M162" s="11">
        <f t="shared" si="36"/>
        <v>6.1655429458851172</v>
      </c>
      <c r="N162" s="12">
        <f t="shared" si="37"/>
        <v>1180.4119016680304</v>
      </c>
      <c r="O162" s="18">
        <f t="shared" si="38"/>
        <v>7.3719723629546111E-2</v>
      </c>
    </row>
    <row r="163" spans="1:15" x14ac:dyDescent="0.2">
      <c r="A163" s="47">
        <v>3.43</v>
      </c>
      <c r="B163" s="47">
        <v>30.564</v>
      </c>
      <c r="C163" s="11">
        <v>8.49</v>
      </c>
      <c r="D163" s="48">
        <f t="shared" si="30"/>
        <v>8.5127810751086201</v>
      </c>
      <c r="E163" s="48">
        <f t="shared" si="34"/>
        <v>20.443878087038744</v>
      </c>
      <c r="F163" s="11">
        <f t="shared" si="31"/>
        <v>5.1897738310458256E-4</v>
      </c>
      <c r="G163" s="11">
        <f t="shared" si="32"/>
        <v>0.52122373874197769</v>
      </c>
      <c r="H163" s="11">
        <f t="shared" si="33"/>
        <v>20.248102520438792</v>
      </c>
      <c r="I163" s="12">
        <f t="shared" si="27"/>
        <v>62.546848649037322</v>
      </c>
      <c r="J163" s="49">
        <f t="shared" si="28"/>
        <v>23.583983849801339</v>
      </c>
      <c r="K163" s="50">
        <f t="shared" si="35"/>
        <v>86.130832498838657</v>
      </c>
      <c r="L163" s="11">
        <f t="shared" si="29"/>
        <v>0.7177569374903221</v>
      </c>
      <c r="M163" s="11">
        <f t="shared" si="36"/>
        <v>6.1101076739955351</v>
      </c>
      <c r="N163" s="12">
        <f t="shared" si="37"/>
        <v>1180.3467119058464</v>
      </c>
      <c r="O163" s="18">
        <f t="shared" si="38"/>
        <v>7.2970790387315548E-2</v>
      </c>
    </row>
    <row r="164" spans="1:15" x14ac:dyDescent="0.2">
      <c r="A164" s="47">
        <v>3.46</v>
      </c>
      <c r="B164" s="47">
        <v>30.347999999999999</v>
      </c>
      <c r="C164" s="11">
        <v>8.43</v>
      </c>
      <c r="D164" s="48">
        <f t="shared" si="30"/>
        <v>8.5282428782198654</v>
      </c>
      <c r="E164" s="48">
        <f t="shared" si="34"/>
        <v>20.699725373385338</v>
      </c>
      <c r="F164" s="11">
        <f t="shared" si="31"/>
        <v>9.6516631209233542E-3</v>
      </c>
      <c r="G164" s="11">
        <f t="shared" si="32"/>
        <v>0.50960677600811888</v>
      </c>
      <c r="H164" s="11">
        <f t="shared" si="33"/>
        <v>20.503718751003539</v>
      </c>
      <c r="I164" s="12">
        <f t="shared" si="27"/>
        <v>61.152813120974265</v>
      </c>
      <c r="J164" s="49">
        <f t="shared" si="28"/>
        <v>23.669733047438271</v>
      </c>
      <c r="K164" s="50">
        <f t="shared" si="35"/>
        <v>84.822546168412543</v>
      </c>
      <c r="L164" s="11">
        <f t="shared" si="29"/>
        <v>0.70685455140343789</v>
      </c>
      <c r="M164" s="11">
        <f t="shared" si="36"/>
        <v>6.028227293943667</v>
      </c>
      <c r="N164" s="12">
        <f t="shared" si="37"/>
        <v>1180.2519664624554</v>
      </c>
      <c r="O164" s="18">
        <f t="shared" si="38"/>
        <v>7.186816762750195E-2</v>
      </c>
    </row>
    <row r="165" spans="1:15" x14ac:dyDescent="0.2">
      <c r="A165" s="47">
        <v>3.48</v>
      </c>
      <c r="B165" s="47">
        <v>30.168000000000003</v>
      </c>
      <c r="C165" s="11">
        <v>8.3800000000000008</v>
      </c>
      <c r="D165" s="48">
        <f t="shared" si="30"/>
        <v>8.5383588189919521</v>
      </c>
      <c r="E165" s="48">
        <f t="shared" si="34"/>
        <v>20.870492549765178</v>
      </c>
      <c r="F165" s="11">
        <f t="shared" si="31"/>
        <v>2.5077515552525617E-2</v>
      </c>
      <c r="G165" s="11">
        <f t="shared" si="32"/>
        <v>0.5020063359998137</v>
      </c>
      <c r="H165" s="11">
        <f t="shared" si="33"/>
        <v>20.674385021322706</v>
      </c>
      <c r="I165" s="12">
        <f t="shared" si="27"/>
        <v>60.240760319977646</v>
      </c>
      <c r="J165" s="49">
        <f t="shared" si="28"/>
        <v>23.725918976985678</v>
      </c>
      <c r="K165" s="50">
        <f t="shared" si="35"/>
        <v>83.966679296963321</v>
      </c>
      <c r="L165" s="11">
        <f t="shared" si="29"/>
        <v>0.69972232747469432</v>
      </c>
      <c r="M165" s="11">
        <f t="shared" si="36"/>
        <v>5.9744803056391307</v>
      </c>
      <c r="N165" s="12">
        <f t="shared" si="37"/>
        <v>1180.1907656104411</v>
      </c>
      <c r="O165" s="18">
        <f t="shared" si="38"/>
        <v>7.114670080775666E-2</v>
      </c>
    </row>
    <row r="166" spans="1:15" x14ac:dyDescent="0.2">
      <c r="A166" s="47">
        <v>3.5</v>
      </c>
      <c r="B166" s="47">
        <v>29.988</v>
      </c>
      <c r="C166" s="11">
        <v>8.33</v>
      </c>
      <c r="D166" s="48">
        <f t="shared" si="30"/>
        <v>8.5483238873569469</v>
      </c>
      <c r="E166" s="48">
        <f t="shared" si="34"/>
        <v>21.041459027512317</v>
      </c>
      <c r="F166" s="11">
        <f t="shared" si="31"/>
        <v>4.7665319790648822E-2</v>
      </c>
      <c r="G166" s="11">
        <f t="shared" si="32"/>
        <v>0.49451925140795833</v>
      </c>
      <c r="H166" s="11">
        <f t="shared" si="33"/>
        <v>20.845252097954742</v>
      </c>
      <c r="I166" s="12">
        <f t="shared" si="27"/>
        <v>59.342310168955002</v>
      </c>
      <c r="J166" s="49">
        <f t="shared" si="28"/>
        <v>23.781332055285738</v>
      </c>
      <c r="K166" s="50">
        <f t="shared" si="35"/>
        <v>83.12364222424074</v>
      </c>
      <c r="L166" s="11">
        <f t="shared" si="29"/>
        <v>0.69269701853533949</v>
      </c>
      <c r="M166" s="11">
        <f t="shared" si="36"/>
        <v>5.9213984702465803</v>
      </c>
      <c r="N166" s="12">
        <f t="shared" si="37"/>
        <v>1180.1310858953861</v>
      </c>
      <c r="O166" s="18">
        <f t="shared" si="38"/>
        <v>7.0435939886435053E-2</v>
      </c>
    </row>
    <row r="167" spans="1:15" x14ac:dyDescent="0.2">
      <c r="A167" s="47">
        <v>3.52</v>
      </c>
      <c r="B167" s="47">
        <v>29.952000000000002</v>
      </c>
      <c r="C167" s="11">
        <v>8.32</v>
      </c>
      <c r="D167" s="48">
        <f t="shared" si="30"/>
        <v>8.5581403334746486</v>
      </c>
      <c r="E167" s="48">
        <f t="shared" si="34"/>
        <v>21.21262183418181</v>
      </c>
      <c r="F167" s="11">
        <f t="shared" si="31"/>
        <v>5.6710818427416723E-2</v>
      </c>
      <c r="G167" s="11">
        <f t="shared" si="32"/>
        <v>0.48714383161326896</v>
      </c>
      <c r="H167" s="11">
        <f t="shared" si="33"/>
        <v>21.016316986009464</v>
      </c>
      <c r="I167" s="12">
        <f t="shared" si="27"/>
        <v>58.457259793592279</v>
      </c>
      <c r="J167" s="49">
        <f t="shared" si="28"/>
        <v>23.835981880821279</v>
      </c>
      <c r="K167" s="50">
        <f t="shared" si="35"/>
        <v>82.293241674413565</v>
      </c>
      <c r="L167" s="11">
        <f t="shared" si="29"/>
        <v>0.68577701395344637</v>
      </c>
      <c r="M167" s="11">
        <f t="shared" si="36"/>
        <v>5.868975922884796</v>
      </c>
      <c r="N167" s="12">
        <f t="shared" si="37"/>
        <v>1180.0728865732335</v>
      </c>
      <c r="O167" s="18">
        <f t="shared" si="38"/>
        <v>6.9735727861167648E-2</v>
      </c>
    </row>
    <row r="168" spans="1:15" x14ac:dyDescent="0.2">
      <c r="A168" s="47">
        <v>3.54</v>
      </c>
      <c r="B168" s="47">
        <v>29.988</v>
      </c>
      <c r="C168" s="11">
        <v>8.33</v>
      </c>
      <c r="D168" s="48">
        <f t="shared" si="30"/>
        <v>8.5678103739452407</v>
      </c>
      <c r="E168" s="48">
        <f t="shared" si="34"/>
        <v>21.383978041660715</v>
      </c>
      <c r="F168" s="11">
        <f t="shared" si="31"/>
        <v>5.6553773955975183E-2</v>
      </c>
      <c r="G168" s="11">
        <f t="shared" si="32"/>
        <v>0.47987841121090458</v>
      </c>
      <c r="H168" s="11">
        <f t="shared" si="33"/>
        <v>21.187576735263434</v>
      </c>
      <c r="I168" s="12">
        <f t="shared" si="27"/>
        <v>57.585409345308548</v>
      </c>
      <c r="J168" s="49">
        <f t="shared" si="28"/>
        <v>23.889877966003073</v>
      </c>
      <c r="K168" s="50">
        <f t="shared" si="35"/>
        <v>81.475287311311618</v>
      </c>
      <c r="L168" s="11">
        <f t="shared" si="29"/>
        <v>0.67896072759426351</v>
      </c>
      <c r="M168" s="11">
        <f t="shared" si="36"/>
        <v>5.8172067653835393</v>
      </c>
      <c r="N168" s="12">
        <f t="shared" si="37"/>
        <v>1180.0161280433674</v>
      </c>
      <c r="O168" s="18">
        <f t="shared" si="38"/>
        <v>6.904590994566244E-2</v>
      </c>
    </row>
    <row r="169" spans="1:15" x14ac:dyDescent="0.2">
      <c r="A169" s="47">
        <v>3.56</v>
      </c>
      <c r="B169" s="47">
        <v>30.168000000000003</v>
      </c>
      <c r="C169" s="11">
        <v>8.3800000000000008</v>
      </c>
      <c r="D169" s="48">
        <f t="shared" si="30"/>
        <v>8.5773361923098204</v>
      </c>
      <c r="E169" s="48">
        <f t="shared" si="34"/>
        <v>21.555524765506913</v>
      </c>
      <c r="F169" s="11">
        <f t="shared" si="31"/>
        <v>3.8941572795338095E-2</v>
      </c>
      <c r="G169" s="11">
        <f t="shared" si="32"/>
        <v>0.47272134963440954</v>
      </c>
      <c r="H169" s="11">
        <f t="shared" si="33"/>
        <v>21.359028439493805</v>
      </c>
      <c r="I169" s="12">
        <f t="shared" si="27"/>
        <v>56.726561956129146</v>
      </c>
      <c r="J169" s="49">
        <f t="shared" si="28"/>
        <v>23.943029736763592</v>
      </c>
      <c r="K169" s="50">
        <f t="shared" si="35"/>
        <v>80.669591692892737</v>
      </c>
      <c r="L169" s="11">
        <f t="shared" si="29"/>
        <v>0.67224659744077286</v>
      </c>
      <c r="M169" s="11">
        <f t="shared" si="36"/>
        <v>5.7660850703858717</v>
      </c>
      <c r="N169" s="12">
        <f t="shared" si="37"/>
        <v>1179.9607718156981</v>
      </c>
      <c r="O169" s="18">
        <f t="shared" si="38"/>
        <v>6.8366333542394062E-2</v>
      </c>
    </row>
    <row r="170" spans="1:15" x14ac:dyDescent="0.2">
      <c r="A170" s="47">
        <v>3.58</v>
      </c>
      <c r="B170" s="47">
        <v>30.456000000000003</v>
      </c>
      <c r="C170" s="11">
        <v>8.4600000000000009</v>
      </c>
      <c r="D170" s="48">
        <f t="shared" si="30"/>
        <v>8.5867199395434426</v>
      </c>
      <c r="E170" s="48">
        <f t="shared" si="34"/>
        <v>21.727259164297781</v>
      </c>
      <c r="F170" s="11">
        <f t="shared" si="31"/>
        <v>1.605794307789353E-2</v>
      </c>
      <c r="G170" s="11">
        <f t="shared" si="32"/>
        <v>0.46567103078526617</v>
      </c>
      <c r="H170" s="11">
        <f t="shared" si="33"/>
        <v>21.530669235822081</v>
      </c>
      <c r="I170" s="12">
        <f t="shared" si="27"/>
        <v>55.88052369423194</v>
      </c>
      <c r="J170" s="49">
        <f t="shared" si="28"/>
        <v>23.995446532206763</v>
      </c>
      <c r="K170" s="50">
        <f t="shared" si="35"/>
        <v>79.87597022643871</v>
      </c>
      <c r="L170" s="11">
        <f t="shared" si="29"/>
        <v>0.66563308522032261</v>
      </c>
      <c r="M170" s="11">
        <f t="shared" si="36"/>
        <v>5.7156048852811638</v>
      </c>
      <c r="N170" s="12">
        <f t="shared" si="37"/>
        <v>1179.9067804787016</v>
      </c>
      <c r="O170" s="18">
        <f t="shared" si="38"/>
        <v>6.7696848215443015E-2</v>
      </c>
    </row>
    <row r="171" spans="1:15" x14ac:dyDescent="0.2">
      <c r="A171" s="47">
        <v>3.61</v>
      </c>
      <c r="B171" s="47">
        <v>30.780000000000005</v>
      </c>
      <c r="C171" s="11">
        <v>8.5500000000000007</v>
      </c>
      <c r="D171" s="48">
        <f t="shared" si="30"/>
        <v>8.6005338034514658</v>
      </c>
      <c r="E171" s="48">
        <f t="shared" si="34"/>
        <v>21.985275178401324</v>
      </c>
      <c r="F171" s="11">
        <f t="shared" si="31"/>
        <v>2.5536652912713036E-3</v>
      </c>
      <c r="G171" s="11">
        <f t="shared" si="32"/>
        <v>0.45529221913726475</v>
      </c>
      <c r="H171" s="11">
        <f t="shared" si="33"/>
        <v>21.788478820371282</v>
      </c>
      <c r="I171" s="12">
        <f t="shared" si="27"/>
        <v>54.63506629647177</v>
      </c>
      <c r="J171" s="49">
        <f t="shared" si="28"/>
        <v>24.072713861470998</v>
      </c>
      <c r="K171" s="50">
        <f t="shared" si="35"/>
        <v>78.707780157942764</v>
      </c>
      <c r="L171" s="11">
        <f t="shared" si="29"/>
        <v>0.65589816798285638</v>
      </c>
      <c r="M171" s="11">
        <f t="shared" si="36"/>
        <v>5.6410743653584445</v>
      </c>
      <c r="N171" s="12">
        <f t="shared" si="37"/>
        <v>1179.8282733759991</v>
      </c>
      <c r="O171" s="18">
        <f t="shared" si="38"/>
        <v>6.6711217161058323E-2</v>
      </c>
    </row>
    <row r="172" spans="1:15" x14ac:dyDescent="0.2">
      <c r="A172" s="47">
        <v>3.63</v>
      </c>
      <c r="B172" s="47">
        <v>31.104000000000003</v>
      </c>
      <c r="C172" s="11">
        <v>8.64</v>
      </c>
      <c r="D172" s="48">
        <f t="shared" si="30"/>
        <v>8.6095715740220644</v>
      </c>
      <c r="E172" s="48">
        <f t="shared" si="34"/>
        <v>22.157466609881766</v>
      </c>
      <c r="F172" s="11">
        <f t="shared" si="31"/>
        <v>9.2588910749474005E-4</v>
      </c>
      <c r="G172" s="11">
        <f t="shared" si="32"/>
        <v>0.44850184396818399</v>
      </c>
      <c r="H172" s="11">
        <f t="shared" si="33"/>
        <v>21.960580100491008</v>
      </c>
      <c r="I172" s="12">
        <f t="shared" si="27"/>
        <v>53.820221276182082</v>
      </c>
      <c r="J172" s="49">
        <f t="shared" si="28"/>
        <v>24.123333504852511</v>
      </c>
      <c r="K172" s="50">
        <f t="shared" si="35"/>
        <v>77.943554781034592</v>
      </c>
      <c r="L172" s="11">
        <f t="shared" si="29"/>
        <v>0.64952962317528828</v>
      </c>
      <c r="M172" s="11">
        <f t="shared" si="36"/>
        <v>5.5921717801752253</v>
      </c>
      <c r="N172" s="12">
        <f t="shared" si="37"/>
        <v>1179.7775373908016</v>
      </c>
      <c r="O172" s="18">
        <f t="shared" si="38"/>
        <v>6.6066315310100515E-2</v>
      </c>
    </row>
    <row r="173" spans="1:15" x14ac:dyDescent="0.2">
      <c r="A173" s="47">
        <v>3.65</v>
      </c>
      <c r="B173" s="47">
        <v>31.356000000000005</v>
      </c>
      <c r="C173" s="11">
        <v>8.7100000000000009</v>
      </c>
      <c r="D173" s="48">
        <f t="shared" si="30"/>
        <v>8.6184745523640967</v>
      </c>
      <c r="E173" s="48">
        <f t="shared" si="34"/>
        <v>22.329836100929047</v>
      </c>
      <c r="F173" s="11">
        <f t="shared" si="31"/>
        <v>8.3769075649526414E-3</v>
      </c>
      <c r="G173" s="11">
        <f t="shared" si="32"/>
        <v>0.44181274264697218</v>
      </c>
      <c r="H173" s="11">
        <f t="shared" si="33"/>
        <v>22.132860784724073</v>
      </c>
      <c r="I173" s="12">
        <f t="shared" si="27"/>
        <v>53.017529117636663</v>
      </c>
      <c r="J173" s="49">
        <f t="shared" si="28"/>
        <v>24.173250172185277</v>
      </c>
      <c r="K173" s="50">
        <f t="shared" si="35"/>
        <v>77.190779289821933</v>
      </c>
      <c r="L173" s="11">
        <f t="shared" si="29"/>
        <v>0.64325649408184948</v>
      </c>
      <c r="M173" s="11">
        <f t="shared" si="36"/>
        <v>5.5438897248873662</v>
      </c>
      <c r="N173" s="12">
        <f t="shared" si="37"/>
        <v>1179.7280434097386</v>
      </c>
      <c r="O173" s="18">
        <f t="shared" si="38"/>
        <v>6.5430994644087082E-2</v>
      </c>
    </row>
    <row r="174" spans="1:15" x14ac:dyDescent="0.2">
      <c r="A174" s="47">
        <v>3.67</v>
      </c>
      <c r="B174" s="47">
        <v>31.536000000000001</v>
      </c>
      <c r="C174" s="11">
        <v>8.76</v>
      </c>
      <c r="D174" s="48">
        <f t="shared" si="30"/>
        <v>8.6272447488123838</v>
      </c>
      <c r="E174" s="48">
        <f t="shared" si="34"/>
        <v>22.502380995905295</v>
      </c>
      <c r="F174" s="11">
        <f t="shared" si="31"/>
        <v>1.7623956717887017E-2</v>
      </c>
      <c r="G174" s="11">
        <f t="shared" si="32"/>
        <v>0.43522340474276144</v>
      </c>
      <c r="H174" s="11">
        <f t="shared" si="33"/>
        <v>22.305318197379613</v>
      </c>
      <c r="I174" s="12">
        <f t="shared" si="27"/>
        <v>52.226808569131371</v>
      </c>
      <c r="J174" s="49">
        <f t="shared" si="28"/>
        <v>24.222472808901269</v>
      </c>
      <c r="K174" s="50">
        <f t="shared" si="35"/>
        <v>76.449281378032637</v>
      </c>
      <c r="L174" s="11">
        <f t="shared" si="29"/>
        <v>0.63707734481693867</v>
      </c>
      <c r="M174" s="11">
        <f t="shared" si="36"/>
        <v>5.4962221776592708</v>
      </c>
      <c r="N174" s="12">
        <f t="shared" si="37"/>
        <v>1179.6797585036447</v>
      </c>
      <c r="O174" s="18">
        <f t="shared" si="38"/>
        <v>6.4805114122670135E-2</v>
      </c>
    </row>
    <row r="175" spans="1:15" x14ac:dyDescent="0.2">
      <c r="A175" s="47">
        <v>3.69</v>
      </c>
      <c r="B175" s="47">
        <v>31.5</v>
      </c>
      <c r="C175" s="11">
        <v>8.75</v>
      </c>
      <c r="D175" s="48">
        <f t="shared" si="30"/>
        <v>8.6358841437189646</v>
      </c>
      <c r="E175" s="48">
        <f t="shared" si="34"/>
        <v>22.675098678779673</v>
      </c>
      <c r="F175" s="11">
        <f t="shared" si="31"/>
        <v>1.3022428654753922E-2</v>
      </c>
      <c r="G175" s="11">
        <f t="shared" si="32"/>
        <v>0.42873234235173679</v>
      </c>
      <c r="H175" s="11">
        <f t="shared" si="33"/>
        <v>22.477949702672852</v>
      </c>
      <c r="I175" s="12">
        <f t="shared" si="27"/>
        <v>51.447881082208418</v>
      </c>
      <c r="J175" s="49">
        <f t="shared" si="28"/>
        <v>24.271010272580764</v>
      </c>
      <c r="K175" s="50">
        <f t="shared" si="35"/>
        <v>75.718891354789179</v>
      </c>
      <c r="L175" s="11">
        <f t="shared" si="29"/>
        <v>0.63099076128990983</v>
      </c>
      <c r="M175" s="11">
        <f t="shared" si="36"/>
        <v>5.4491631102566904</v>
      </c>
      <c r="N175" s="12">
        <f t="shared" si="37"/>
        <v>1179.6326506620603</v>
      </c>
      <c r="O175" s="18">
        <f t="shared" si="38"/>
        <v>6.4188534720781509E-2</v>
      </c>
    </row>
    <row r="176" spans="1:15" x14ac:dyDescent="0.2">
      <c r="A176" s="47">
        <v>3.71</v>
      </c>
      <c r="B176" s="47">
        <v>31.356000000000005</v>
      </c>
      <c r="C176" s="11">
        <v>8.7100000000000009</v>
      </c>
      <c r="D176" s="48">
        <f t="shared" si="30"/>
        <v>8.6443946879002649</v>
      </c>
      <c r="E176" s="48">
        <f t="shared" si="34"/>
        <v>22.847986572537678</v>
      </c>
      <c r="F176" s="11">
        <f t="shared" si="31"/>
        <v>4.3040569757037623E-3</v>
      </c>
      <c r="G176" s="11">
        <f t="shared" si="32"/>
        <v>0.42233808976116177</v>
      </c>
      <c r="H176" s="11">
        <f t="shared" si="33"/>
        <v>22.650752704129999</v>
      </c>
      <c r="I176" s="12">
        <f t="shared" si="27"/>
        <v>50.680570771339411</v>
      </c>
      <c r="J176" s="49">
        <f t="shared" si="28"/>
        <v>24.318871332913599</v>
      </c>
      <c r="K176" s="50">
        <f t="shared" si="35"/>
        <v>74.999442104253006</v>
      </c>
      <c r="L176" s="11">
        <f t="shared" si="29"/>
        <v>0.624995350868775</v>
      </c>
      <c r="M176" s="11">
        <f t="shared" si="36"/>
        <v>5.4027064910124007</v>
      </c>
      <c r="N176" s="12">
        <f t="shared" si="37"/>
        <v>1179.5866887668533</v>
      </c>
      <c r="O176" s="18">
        <f t="shared" si="38"/>
        <v>6.3581119402642508E-2</v>
      </c>
    </row>
    <row r="177" spans="1:15" x14ac:dyDescent="0.2">
      <c r="A177" s="47">
        <v>3.73</v>
      </c>
      <c r="B177" s="47">
        <v>31.14</v>
      </c>
      <c r="C177" s="11">
        <v>8.65</v>
      </c>
      <c r="D177" s="48">
        <f t="shared" si="30"/>
        <v>8.6527783030776106</v>
      </c>
      <c r="E177" s="48">
        <f t="shared" si="34"/>
        <v>23.021042138599231</v>
      </c>
      <c r="F177" s="11">
        <f t="shared" si="31"/>
        <v>7.7189679910588042E-6</v>
      </c>
      <c r="G177" s="11">
        <f t="shared" si="32"/>
        <v>0.41603920311841291</v>
      </c>
      <c r="H177" s="11">
        <f t="shared" si="33"/>
        <v>22.823724644001878</v>
      </c>
      <c r="I177" s="12">
        <f t="shared" si="27"/>
        <v>49.924704374209547</v>
      </c>
      <c r="J177" s="49">
        <f t="shared" si="28"/>
        <v>24.366064671701047</v>
      </c>
      <c r="K177" s="50">
        <f t="shared" si="35"/>
        <v>74.290769045910594</v>
      </c>
      <c r="L177" s="11">
        <f t="shared" si="29"/>
        <v>0.61908974204925493</v>
      </c>
      <c r="M177" s="11">
        <f t="shared" si="36"/>
        <v>5.3568462876617078</v>
      </c>
      <c r="N177" s="12">
        <f t="shared" si="37"/>
        <v>1179.5418425666098</v>
      </c>
      <c r="O177" s="18">
        <f t="shared" si="38"/>
        <v>6.2982733095977753E-2</v>
      </c>
    </row>
    <row r="178" spans="1:15" x14ac:dyDescent="0.2">
      <c r="A178" s="47">
        <v>3.75</v>
      </c>
      <c r="B178" s="47">
        <v>30.888000000000002</v>
      </c>
      <c r="C178" s="11">
        <v>8.58</v>
      </c>
      <c r="D178" s="48">
        <f t="shared" si="30"/>
        <v>8.6610368823111497</v>
      </c>
      <c r="E178" s="48">
        <f t="shared" si="34"/>
        <v>23.194262876245453</v>
      </c>
      <c r="F178" s="11">
        <f t="shared" si="31"/>
        <v>6.5669762947111084E-3</v>
      </c>
      <c r="G178" s="11">
        <f t="shared" si="32"/>
        <v>0.40983426010495094</v>
      </c>
      <c r="H178" s="11">
        <f t="shared" si="33"/>
        <v>22.996863002686418</v>
      </c>
      <c r="I178" s="12">
        <f t="shared" si="27"/>
        <v>49.180111212594113</v>
      </c>
      <c r="J178" s="49">
        <f t="shared" si="28"/>
        <v>24.412598882896265</v>
      </c>
      <c r="K178" s="50">
        <f t="shared" si="35"/>
        <v>73.592710095490375</v>
      </c>
      <c r="L178" s="11">
        <f t="shared" si="29"/>
        <v>0.61327258412908647</v>
      </c>
      <c r="M178" s="11">
        <f t="shared" si="36"/>
        <v>5.3115764700522856</v>
      </c>
      <c r="N178" s="12">
        <f t="shared" si="37"/>
        <v>1179.4980826517688</v>
      </c>
      <c r="O178" s="18">
        <f t="shared" si="38"/>
        <v>6.2393242666438191E-2</v>
      </c>
    </row>
    <row r="179" spans="1:15" x14ac:dyDescent="0.2">
      <c r="A179" s="47">
        <v>3.78</v>
      </c>
      <c r="B179" s="47">
        <v>30.780000000000005</v>
      </c>
      <c r="C179" s="11">
        <v>8.5500000000000007</v>
      </c>
      <c r="D179" s="48">
        <f t="shared" si="30"/>
        <v>8.673194380458261</v>
      </c>
      <c r="E179" s="48">
        <f t="shared" si="34"/>
        <v>23.454458707659199</v>
      </c>
      <c r="F179" s="11">
        <f t="shared" si="31"/>
        <v>1.5176855376494576E-2</v>
      </c>
      <c r="G179" s="11">
        <f t="shared" si="32"/>
        <v>0.40069993069357562</v>
      </c>
      <c r="H179" s="11">
        <f t="shared" si="33"/>
        <v>23.256877156696859</v>
      </c>
      <c r="I179" s="12">
        <f t="shared" si="27"/>
        <v>48.083991683229073</v>
      </c>
      <c r="J179" s="49">
        <f t="shared" si="28"/>
        <v>24.481182918755518</v>
      </c>
      <c r="K179" s="50">
        <f t="shared" si="35"/>
        <v>72.565174601984594</v>
      </c>
      <c r="L179" s="11">
        <f t="shared" si="29"/>
        <v>0.60470978834987166</v>
      </c>
      <c r="M179" s="11">
        <f t="shared" si="36"/>
        <v>5.2447655381242111</v>
      </c>
      <c r="N179" s="12">
        <f t="shared" si="37"/>
        <v>1179.4344172377778</v>
      </c>
      <c r="O179" s="18">
        <f t="shared" si="38"/>
        <v>6.1525400260856747E-2</v>
      </c>
    </row>
    <row r="180" spans="1:15" x14ac:dyDescent="0.2">
      <c r="A180" s="47">
        <v>3.8</v>
      </c>
      <c r="B180" s="47">
        <v>30.743999999999996</v>
      </c>
      <c r="C180" s="11">
        <v>8.5399999999999991</v>
      </c>
      <c r="D180" s="48">
        <f t="shared" si="30"/>
        <v>8.681148467721437</v>
      </c>
      <c r="E180" s="48">
        <f t="shared" si="34"/>
        <v>23.628081677013629</v>
      </c>
      <c r="F180" s="11">
        <f t="shared" si="31"/>
        <v>1.9922889940109784E-2</v>
      </c>
      <c r="G180" s="11">
        <f t="shared" si="32"/>
        <v>0.39472376254207531</v>
      </c>
      <c r="H180" s="11">
        <f t="shared" si="33"/>
        <v>23.430420784383514</v>
      </c>
      <c r="I180" s="12">
        <f t="shared" si="27"/>
        <v>47.366851505049034</v>
      </c>
      <c r="J180" s="49">
        <f t="shared" si="28"/>
        <v>24.526106333807263</v>
      </c>
      <c r="K180" s="50">
        <f t="shared" si="35"/>
        <v>71.89295783885629</v>
      </c>
      <c r="L180" s="11">
        <f t="shared" si="29"/>
        <v>0.59910798199046911</v>
      </c>
      <c r="M180" s="11">
        <f t="shared" si="36"/>
        <v>5.2009453398562435</v>
      </c>
      <c r="N180" s="12">
        <f t="shared" si="37"/>
        <v>1179.3932496783334</v>
      </c>
      <c r="O180" s="18">
        <f t="shared" si="38"/>
        <v>6.0957579550726025E-2</v>
      </c>
    </row>
    <row r="181" spans="1:15" x14ac:dyDescent="0.2">
      <c r="A181" s="47">
        <v>3.82</v>
      </c>
      <c r="B181" s="47">
        <v>30.816000000000003</v>
      </c>
      <c r="C181" s="11">
        <v>8.56</v>
      </c>
      <c r="D181" s="48">
        <f t="shared" si="30"/>
        <v>8.6889839251588139</v>
      </c>
      <c r="E181" s="48">
        <f t="shared" si="34"/>
        <v>23.801861355516806</v>
      </c>
      <c r="F181" s="11">
        <f t="shared" si="31"/>
        <v>1.6636852949374378E-2</v>
      </c>
      <c r="G181" s="11">
        <f t="shared" si="32"/>
        <v>0.38883672489207805</v>
      </c>
      <c r="H181" s="11">
        <f t="shared" si="33"/>
        <v>23.604122304546166</v>
      </c>
      <c r="I181" s="12">
        <f t="shared" si="27"/>
        <v>46.660406987049363</v>
      </c>
      <c r="J181" s="49">
        <f t="shared" si="28"/>
        <v>24.57040000973328</v>
      </c>
      <c r="K181" s="50">
        <f t="shared" si="35"/>
        <v>71.230806996782647</v>
      </c>
      <c r="L181" s="11">
        <f t="shared" si="29"/>
        <v>0.59359005830652201</v>
      </c>
      <c r="M181" s="11">
        <f t="shared" si="36"/>
        <v>5.1576944747594524</v>
      </c>
      <c r="N181" s="12">
        <f t="shared" si="37"/>
        <v>1179.3530717581623</v>
      </c>
      <c r="O181" s="18">
        <f t="shared" si="38"/>
        <v>6.0398203644471626E-2</v>
      </c>
    </row>
    <row r="182" spans="1:15" x14ac:dyDescent="0.2">
      <c r="A182" s="47">
        <v>3.84</v>
      </c>
      <c r="B182" s="47">
        <v>30.923999999999999</v>
      </c>
      <c r="C182" s="11">
        <v>8.59</v>
      </c>
      <c r="D182" s="48">
        <f t="shared" si="30"/>
        <v>8.6967025220539185</v>
      </c>
      <c r="E182" s="48">
        <f t="shared" si="34"/>
        <v>23.975795405957886</v>
      </c>
      <c r="F182" s="11">
        <f t="shared" si="31"/>
        <v>1.1385428212666988E-2</v>
      </c>
      <c r="G182" s="11">
        <f t="shared" si="32"/>
        <v>0.38303748842250468</v>
      </c>
      <c r="H182" s="11">
        <f t="shared" si="33"/>
        <v>23.777979362325446</v>
      </c>
      <c r="I182" s="12">
        <f t="shared" si="27"/>
        <v>45.964498610700559</v>
      </c>
      <c r="J182" s="49">
        <f t="shared" si="28"/>
        <v>24.614072146625766</v>
      </c>
      <c r="K182" s="50">
        <f t="shared" si="35"/>
        <v>70.578570757326332</v>
      </c>
      <c r="L182" s="11">
        <f t="shared" si="29"/>
        <v>0.58815475631105274</v>
      </c>
      <c r="M182" s="11">
        <f t="shared" si="36"/>
        <v>5.1150069525683399</v>
      </c>
      <c r="N182" s="12">
        <f t="shared" si="37"/>
        <v>1179.3138575672497</v>
      </c>
      <c r="O182" s="18">
        <f t="shared" si="38"/>
        <v>5.984714781773149E-2</v>
      </c>
    </row>
    <row r="183" spans="1:15" x14ac:dyDescent="0.2">
      <c r="A183" s="47">
        <v>3.86</v>
      </c>
      <c r="B183" s="47">
        <v>30.995999999999999</v>
      </c>
      <c r="C183" s="11">
        <v>8.61</v>
      </c>
      <c r="D183" s="48">
        <f t="shared" si="30"/>
        <v>8.7043060013026103</v>
      </c>
      <c r="E183" s="48">
        <f t="shared" si="34"/>
        <v>24.14988152598394</v>
      </c>
      <c r="F183" s="11">
        <f t="shared" si="31"/>
        <v>8.8936218816880498E-3</v>
      </c>
      <c r="G183" s="11">
        <f t="shared" si="32"/>
        <v>0.37732474363819923</v>
      </c>
      <c r="H183" s="11">
        <f t="shared" si="33"/>
        <v>23.951989637983125</v>
      </c>
      <c r="I183" s="12">
        <f t="shared" si="27"/>
        <v>45.278969236583904</v>
      </c>
      <c r="J183" s="49">
        <f t="shared" si="28"/>
        <v>24.657130857569879</v>
      </c>
      <c r="K183" s="50">
        <f t="shared" si="35"/>
        <v>69.936100094153787</v>
      </c>
      <c r="L183" s="11">
        <f t="shared" si="29"/>
        <v>0.58280083411794825</v>
      </c>
      <c r="M183" s="11">
        <f t="shared" si="36"/>
        <v>5.072876797977024</v>
      </c>
      <c r="N183" s="12">
        <f t="shared" si="37"/>
        <v>1179.2755819130571</v>
      </c>
      <c r="O183" s="18">
        <f t="shared" si="38"/>
        <v>5.9304289147326612E-2</v>
      </c>
    </row>
    <row r="184" spans="1:15" x14ac:dyDescent="0.2">
      <c r="A184" s="47">
        <v>3.88</v>
      </c>
      <c r="B184" s="47">
        <v>30.96</v>
      </c>
      <c r="C184" s="11">
        <v>8.6</v>
      </c>
      <c r="D184" s="48">
        <f t="shared" si="30"/>
        <v>8.7117960798066392</v>
      </c>
      <c r="E184" s="48">
        <f t="shared" si="34"/>
        <v>24.324117447580072</v>
      </c>
      <c r="F184" s="11">
        <f t="shared" si="31"/>
        <v>1.2498363460132514E-2</v>
      </c>
      <c r="G184" s="11">
        <f t="shared" si="32"/>
        <v>0.37169720057423983</v>
      </c>
      <c r="H184" s="11">
        <f t="shared" si="33"/>
        <v>24.12615084637828</v>
      </c>
      <c r="I184" s="12">
        <f t="shared" si="27"/>
        <v>44.603664068908778</v>
      </c>
      <c r="J184" s="49">
        <f t="shared" si="28"/>
        <v>24.699584168896557</v>
      </c>
      <c r="K184" s="50">
        <f t="shared" si="35"/>
        <v>69.303248237805334</v>
      </c>
      <c r="L184" s="11">
        <f t="shared" si="29"/>
        <v>0.57752706864837777</v>
      </c>
      <c r="M184" s="11">
        <f t="shared" si="36"/>
        <v>5.031298052633157</v>
      </c>
      <c r="N184" s="12">
        <f t="shared" si="37"/>
        <v>1179.2382202999997</v>
      </c>
      <c r="O184" s="18">
        <f t="shared" si="38"/>
        <v>5.876950648714091E-2</v>
      </c>
    </row>
    <row r="185" spans="1:15" x14ac:dyDescent="0.2">
      <c r="A185" s="47">
        <v>3.9</v>
      </c>
      <c r="B185" s="47">
        <v>30.923999999999999</v>
      </c>
      <c r="C185" s="11">
        <v>8.59</v>
      </c>
      <c r="D185" s="48">
        <f t="shared" si="30"/>
        <v>8.719174448861331</v>
      </c>
      <c r="E185" s="48">
        <f t="shared" si="34"/>
        <v>24.498500936557299</v>
      </c>
      <c r="F185" s="11">
        <f t="shared" si="31"/>
        <v>1.6686038238628648E-2</v>
      </c>
      <c r="G185" s="11">
        <f t="shared" si="32"/>
        <v>0.36615358850465768</v>
      </c>
      <c r="H185" s="11">
        <f t="shared" si="33"/>
        <v>24.300460736451335</v>
      </c>
      <c r="I185" s="12">
        <f t="shared" si="27"/>
        <v>43.938430620558918</v>
      </c>
      <c r="J185" s="49">
        <f t="shared" si="28"/>
        <v>24.741440020462488</v>
      </c>
      <c r="K185" s="50">
        <f t="shared" si="35"/>
        <v>68.679870641021409</v>
      </c>
      <c r="L185" s="11">
        <f t="shared" si="29"/>
        <v>0.57233225534184506</v>
      </c>
      <c r="M185" s="11">
        <f t="shared" si="36"/>
        <v>4.9902647770357946</v>
      </c>
      <c r="N185" s="12">
        <f t="shared" si="37"/>
        <v>1179.2017489095185</v>
      </c>
      <c r="O185" s="18">
        <f t="shared" si="38"/>
        <v>5.824268044423609E-2</v>
      </c>
    </row>
    <row r="186" spans="1:15" x14ac:dyDescent="0.2">
      <c r="A186" s="47">
        <v>3.93</v>
      </c>
      <c r="B186" s="47">
        <v>30.852</v>
      </c>
      <c r="C186" s="11">
        <v>8.57</v>
      </c>
      <c r="D186" s="48">
        <f t="shared" si="30"/>
        <v>8.7300361849510928</v>
      </c>
      <c r="E186" s="48">
        <f t="shared" si="34"/>
        <v>24.760402022105833</v>
      </c>
      <c r="F186" s="11">
        <f t="shared" si="31"/>
        <v>2.5611580493700287E-2</v>
      </c>
      <c r="G186" s="11">
        <f t="shared" si="32"/>
        <v>0.35799280787176913</v>
      </c>
      <c r="H186" s="11">
        <f t="shared" si="33"/>
        <v>24.562199508011886</v>
      </c>
      <c r="I186" s="12">
        <f t="shared" si="27"/>
        <v>42.959136944612297</v>
      </c>
      <c r="J186" s="49">
        <f t="shared" si="28"/>
        <v>24.803120717222015</v>
      </c>
      <c r="K186" s="50">
        <f t="shared" si="35"/>
        <v>67.762257661834312</v>
      </c>
      <c r="L186" s="11">
        <f t="shared" si="29"/>
        <v>0.56468548051528589</v>
      </c>
      <c r="M186" s="11">
        <f t="shared" si="36"/>
        <v>4.9297246780149413</v>
      </c>
      <c r="N186" s="12">
        <f t="shared" si="37"/>
        <v>1179.1486605019015</v>
      </c>
      <c r="O186" s="18">
        <f t="shared" si="38"/>
        <v>5.7467103115727142E-2</v>
      </c>
    </row>
    <row r="187" spans="1:15" x14ac:dyDescent="0.2">
      <c r="A187" s="47">
        <v>3.95</v>
      </c>
      <c r="B187" s="47">
        <v>30.816000000000003</v>
      </c>
      <c r="C187" s="11">
        <v>8.56</v>
      </c>
      <c r="D187" s="48">
        <f t="shared" si="30"/>
        <v>8.7371425151879691</v>
      </c>
      <c r="E187" s="48">
        <f t="shared" si="34"/>
        <v>24.935144872409591</v>
      </c>
      <c r="F187" s="11">
        <f t="shared" si="31"/>
        <v>3.1379470687119701E-2</v>
      </c>
      <c r="G187" s="11">
        <f t="shared" si="32"/>
        <v>0.35265358754007031</v>
      </c>
      <c r="H187" s="11">
        <f t="shared" si="33"/>
        <v>24.736871472986621</v>
      </c>
      <c r="I187" s="12">
        <f t="shared" si="27"/>
        <v>42.31843050480844</v>
      </c>
      <c r="J187" s="49">
        <f t="shared" si="28"/>
        <v>24.843517091597189</v>
      </c>
      <c r="K187" s="50">
        <f t="shared" si="35"/>
        <v>67.161947596405625</v>
      </c>
      <c r="L187" s="11">
        <f t="shared" si="29"/>
        <v>0.55968289663671356</v>
      </c>
      <c r="M187" s="11">
        <f t="shared" si="36"/>
        <v>4.8900292312281834</v>
      </c>
      <c r="N187" s="12">
        <f t="shared" si="37"/>
        <v>1179.1143147315881</v>
      </c>
      <c r="O187" s="18">
        <f t="shared" si="38"/>
        <v>5.6959657564410349E-2</v>
      </c>
    </row>
    <row r="188" spans="1:15" x14ac:dyDescent="0.2">
      <c r="A188" s="47">
        <v>3.97</v>
      </c>
      <c r="B188" s="47">
        <v>30.816000000000003</v>
      </c>
      <c r="C188" s="11">
        <v>8.56</v>
      </c>
      <c r="D188" s="48">
        <f t="shared" si="30"/>
        <v>8.7441428593210748</v>
      </c>
      <c r="E188" s="48">
        <f t="shared" si="34"/>
        <v>25.110027729596013</v>
      </c>
      <c r="F188" s="11">
        <f t="shared" si="31"/>
        <v>3.3908592638940971E-2</v>
      </c>
      <c r="G188" s="11">
        <f t="shared" si="32"/>
        <v>0.34739399806442101</v>
      </c>
      <c r="H188" s="11">
        <f t="shared" si="33"/>
        <v>24.911684502050697</v>
      </c>
      <c r="I188" s="12">
        <f t="shared" si="27"/>
        <v>41.687279767730523</v>
      </c>
      <c r="J188" s="49">
        <f t="shared" si="28"/>
        <v>24.883343119358457</v>
      </c>
      <c r="K188" s="50">
        <f t="shared" si="35"/>
        <v>66.570622887088973</v>
      </c>
      <c r="L188" s="11">
        <f t="shared" si="29"/>
        <v>0.55475519072574142</v>
      </c>
      <c r="M188" s="11">
        <f t="shared" si="36"/>
        <v>4.8508586396557929</v>
      </c>
      <c r="N188" s="12">
        <f t="shared" si="37"/>
        <v>1179.080780876177</v>
      </c>
      <c r="O188" s="18">
        <f t="shared" si="38"/>
        <v>5.6459764222108876E-2</v>
      </c>
    </row>
    <row r="189" spans="1:15" x14ac:dyDescent="0.2">
      <c r="A189" s="47">
        <v>3.99</v>
      </c>
      <c r="B189" s="47">
        <v>30.888000000000002</v>
      </c>
      <c r="C189" s="11">
        <v>8.58</v>
      </c>
      <c r="D189" s="48">
        <f t="shared" si="30"/>
        <v>8.7510387980613817</v>
      </c>
      <c r="E189" s="48">
        <f t="shared" si="34"/>
        <v>25.285048505557242</v>
      </c>
      <c r="F189" s="11">
        <f t="shared" si="31"/>
        <v>2.9254270442282099E-2</v>
      </c>
      <c r="G189" s="11">
        <f t="shared" si="32"/>
        <v>0.34221285180452171</v>
      </c>
      <c r="H189" s="11">
        <f t="shared" si="33"/>
        <v>25.086636491328754</v>
      </c>
      <c r="I189" s="12">
        <f t="shared" si="27"/>
        <v>41.065542216542603</v>
      </c>
      <c r="J189" s="49">
        <f t="shared" si="28"/>
        <v>24.922606355356294</v>
      </c>
      <c r="K189" s="50">
        <f t="shared" si="35"/>
        <v>65.988148571898904</v>
      </c>
      <c r="L189" s="11">
        <f t="shared" si="29"/>
        <v>0.54990123809915759</v>
      </c>
      <c r="M189" s="11">
        <f t="shared" si="36"/>
        <v>4.8122070697077177</v>
      </c>
      <c r="N189" s="12">
        <f t="shared" si="37"/>
        <v>1179.0480379322748</v>
      </c>
      <c r="O189" s="18">
        <f t="shared" si="38"/>
        <v>5.5967311296004463E-2</v>
      </c>
    </row>
    <row r="190" spans="1:15" x14ac:dyDescent="0.2">
      <c r="A190" s="47">
        <v>4.01</v>
      </c>
      <c r="B190" s="47">
        <v>31.104000000000003</v>
      </c>
      <c r="C190" s="11">
        <v>8.64</v>
      </c>
      <c r="D190" s="48">
        <f t="shared" si="30"/>
        <v>8.7578318885446329</v>
      </c>
      <c r="E190" s="48">
        <f t="shared" si="34"/>
        <v>25.460205143328132</v>
      </c>
      <c r="F190" s="11">
        <f t="shared" si="31"/>
        <v>1.3884353957994656E-2</v>
      </c>
      <c r="G190" s="11">
        <f t="shared" si="32"/>
        <v>0.3371089788329234</v>
      </c>
      <c r="H190" s="11">
        <f t="shared" si="33"/>
        <v>25.261725368323262</v>
      </c>
      <c r="I190" s="12">
        <f t="shared" si="27"/>
        <v>40.453077459950805</v>
      </c>
      <c r="J190" s="49">
        <f t="shared" si="28"/>
        <v>24.961314269935521</v>
      </c>
      <c r="K190" s="50">
        <f t="shared" si="35"/>
        <v>65.414391729886319</v>
      </c>
      <c r="L190" s="11">
        <f t="shared" si="29"/>
        <v>0.54511993108238599</v>
      </c>
      <c r="M190" s="11">
        <f t="shared" si="36"/>
        <v>4.7740687155145727</v>
      </c>
      <c r="N190" s="12">
        <f t="shared" si="37"/>
        <v>1179.0160654738302</v>
      </c>
      <c r="O190" s="18">
        <f t="shared" si="38"/>
        <v>5.5482188619369814E-2</v>
      </c>
    </row>
    <row r="191" spans="1:15" x14ac:dyDescent="0.2">
      <c r="A191" s="47">
        <v>4.03</v>
      </c>
      <c r="B191" s="47">
        <v>31.392000000000003</v>
      </c>
      <c r="C191" s="11">
        <v>8.7200000000000006</v>
      </c>
      <c r="D191" s="48">
        <f t="shared" si="30"/>
        <v>8.7645236646829439</v>
      </c>
      <c r="E191" s="48">
        <f t="shared" si="34"/>
        <v>25.635495616621796</v>
      </c>
      <c r="F191" s="11">
        <f t="shared" si="31"/>
        <v>1.9823567167991654E-3</v>
      </c>
      <c r="G191" s="11">
        <f t="shared" si="32"/>
        <v>0.33208122667085277</v>
      </c>
      <c r="H191" s="11">
        <f t="shared" si="33"/>
        <v>25.43694909144665</v>
      </c>
      <c r="I191" s="12">
        <f t="shared" si="27"/>
        <v>39.849747200502335</v>
      </c>
      <c r="J191" s="49">
        <f t="shared" si="28"/>
        <v>24.999474249361633</v>
      </c>
      <c r="K191" s="50">
        <f t="shared" si="35"/>
        <v>64.849221449863961</v>
      </c>
      <c r="L191" s="11">
        <f t="shared" si="29"/>
        <v>0.54041017874886632</v>
      </c>
      <c r="M191" s="11">
        <f t="shared" si="36"/>
        <v>4.7364378002799787</v>
      </c>
      <c r="N191" s="12">
        <f t="shared" si="37"/>
        <v>1178.984843635682</v>
      </c>
      <c r="O191" s="18">
        <f t="shared" si="38"/>
        <v>5.5004287629250484E-2</v>
      </c>
    </row>
    <row r="192" spans="1:15" x14ac:dyDescent="0.2">
      <c r="A192" s="47">
        <v>4.05</v>
      </c>
      <c r="B192" s="47">
        <v>31.752000000000002</v>
      </c>
      <c r="C192" s="11">
        <v>8.82</v>
      </c>
      <c r="D192" s="48">
        <f t="shared" si="30"/>
        <v>8.7711156375111656</v>
      </c>
      <c r="E192" s="48">
        <f t="shared" si="34"/>
        <v>25.810917929372014</v>
      </c>
      <c r="F192" s="11">
        <f t="shared" si="31"/>
        <v>2.3896808959397845E-3</v>
      </c>
      <c r="G192" s="11">
        <f t="shared" si="32"/>
        <v>0.32712846002797774</v>
      </c>
      <c r="H192" s="11">
        <f t="shared" si="33"/>
        <v>25.612305649560184</v>
      </c>
      <c r="I192" s="12">
        <f t="shared" si="27"/>
        <v>39.25541520335733</v>
      </c>
      <c r="J192" s="49">
        <f t="shared" si="28"/>
        <v>25.037093596265439</v>
      </c>
      <c r="K192" s="50">
        <f t="shared" si="35"/>
        <v>64.292508799622766</v>
      </c>
      <c r="L192" s="11">
        <f t="shared" si="29"/>
        <v>0.53577090666352301</v>
      </c>
      <c r="M192" s="11">
        <f t="shared" si="36"/>
        <v>4.6993085775599619</v>
      </c>
      <c r="N192" s="12">
        <f t="shared" si="37"/>
        <v>1178.954353097587</v>
      </c>
      <c r="O192" s="18">
        <f t="shared" si="38"/>
        <v>5.4533501344390896E-2</v>
      </c>
    </row>
    <row r="193" spans="1:15" x14ac:dyDescent="0.2">
      <c r="A193" s="47">
        <v>4.07</v>
      </c>
      <c r="B193" s="47">
        <v>32.076000000000001</v>
      </c>
      <c r="C193" s="11">
        <v>8.91</v>
      </c>
      <c r="D193" s="48">
        <f t="shared" si="30"/>
        <v>8.7776092955280962</v>
      </c>
      <c r="E193" s="48">
        <f t="shared" si="34"/>
        <v>25.986470115282579</v>
      </c>
      <c r="F193" s="11">
        <f t="shared" si="31"/>
        <v>1.7527298630567005E-2</v>
      </c>
      <c r="G193" s="11">
        <f t="shared" si="32"/>
        <v>0.32224956054605197</v>
      </c>
      <c r="H193" s="11">
        <f t="shared" si="33"/>
        <v>25.787793061519956</v>
      </c>
      <c r="I193" s="12">
        <f t="shared" si="27"/>
        <v>38.66994726552624</v>
      </c>
      <c r="J193" s="49">
        <f t="shared" si="28"/>
        <v>25.074179530105155</v>
      </c>
      <c r="K193" s="50">
        <f t="shared" si="35"/>
        <v>63.744126795631395</v>
      </c>
      <c r="L193" s="11">
        <f t="shared" si="29"/>
        <v>0.53120105663026163</v>
      </c>
      <c r="M193" s="11">
        <f t="shared" si="36"/>
        <v>4.6626753324721308</v>
      </c>
      <c r="N193" s="12">
        <f t="shared" si="37"/>
        <v>1178.9245750687096</v>
      </c>
      <c r="O193" s="18">
        <f t="shared" si="38"/>
        <v>5.4069724343405332E-2</v>
      </c>
    </row>
    <row r="194" spans="1:15" x14ac:dyDescent="0.2">
      <c r="A194" s="47">
        <v>4.0999999999999996</v>
      </c>
      <c r="B194" s="47">
        <v>32.4</v>
      </c>
      <c r="C194" s="11">
        <v>9</v>
      </c>
      <c r="D194" s="48">
        <f t="shared" si="30"/>
        <v>8.7871686438223104</v>
      </c>
      <c r="E194" s="48">
        <f t="shared" si="34"/>
        <v>26.250085174597242</v>
      </c>
      <c r="F194" s="11">
        <f t="shared" si="31"/>
        <v>4.5297186172434556E-2</v>
      </c>
      <c r="G194" s="11">
        <f t="shared" si="32"/>
        <v>0.31506730682732986</v>
      </c>
      <c r="H194" s="11">
        <f t="shared" si="33"/>
        <v>26.051265269274673</v>
      </c>
      <c r="I194" s="12">
        <f t="shared" ref="I194:I233" si="39">$Q$2*G194</f>
        <v>37.808076819279584</v>
      </c>
      <c r="J194" s="49">
        <f t="shared" ref="J194:J233" si="40">$Q$9*D194*D194</f>
        <v>25.128823870550036</v>
      </c>
      <c r="K194" s="50">
        <f t="shared" si="35"/>
        <v>62.936900689829621</v>
      </c>
      <c r="L194" s="11">
        <f t="shared" ref="L194:L233" si="41">K194/$Q$2</f>
        <v>0.52447417241524685</v>
      </c>
      <c r="M194" s="11">
        <f t="shared" si="36"/>
        <v>4.6086430023419132</v>
      </c>
      <c r="N194" s="12">
        <f t="shared" si="37"/>
        <v>1178.8812041373981</v>
      </c>
      <c r="O194" s="18">
        <f t="shared" si="38"/>
        <v>5.3386974420277851E-2</v>
      </c>
    </row>
    <row r="195" spans="1:15" x14ac:dyDescent="0.2">
      <c r="A195" s="47">
        <v>4.12</v>
      </c>
      <c r="B195" s="47">
        <v>32.616</v>
      </c>
      <c r="C195" s="11">
        <v>9.06</v>
      </c>
      <c r="D195" s="48">
        <f t="shared" ref="D195:D233" si="42">$Q$1*(1-EXP(-(A195-$Q$7)/$Q$6))</f>
        <v>8.7934228821196356</v>
      </c>
      <c r="E195" s="48">
        <f t="shared" si="34"/>
        <v>26.42595363223964</v>
      </c>
      <c r="F195" s="11">
        <f t="shared" ref="F195:F233" si="43">(C195-D195)^2</f>
        <v>7.1063359777401941E-2</v>
      </c>
      <c r="G195" s="11">
        <f t="shared" ref="G195:G233" si="44">($Q$1/$Q$6)*EXP(-(A195-$Q$7)/$Q$6)</f>
        <v>0.31036829127875859</v>
      </c>
      <c r="H195" s="11">
        <f t="shared" ref="H195:H233" si="45">$Q$1*(A195+$Q$6*EXP(-(A195-$Q$7)/$Q$6))-$Q$1*$Q$6</f>
        <v>26.227071341167367</v>
      </c>
      <c r="I195" s="12">
        <f t="shared" si="39"/>
        <v>37.244194953451029</v>
      </c>
      <c r="J195" s="49">
        <f t="shared" si="40"/>
        <v>25.164607315396605</v>
      </c>
      <c r="K195" s="50">
        <f t="shared" si="35"/>
        <v>62.408802268847637</v>
      </c>
      <c r="L195" s="11">
        <f t="shared" si="41"/>
        <v>0.52007335224039697</v>
      </c>
      <c r="M195" s="11">
        <f t="shared" si="36"/>
        <v>4.5732249159713723</v>
      </c>
      <c r="N195" s="12">
        <f t="shared" si="37"/>
        <v>1178.8531285111951</v>
      </c>
      <c r="O195" s="18">
        <f t="shared" si="38"/>
        <v>5.294026945296007E-2</v>
      </c>
    </row>
    <row r="196" spans="1:15" x14ac:dyDescent="0.2">
      <c r="A196" s="47">
        <v>4.1399999999999997</v>
      </c>
      <c r="B196" s="47">
        <v>32.724000000000004</v>
      </c>
      <c r="C196" s="11">
        <v>9.09</v>
      </c>
      <c r="D196" s="48">
        <f t="shared" si="42"/>
        <v>8.7995838426875128</v>
      </c>
      <c r="E196" s="48">
        <f t="shared" ref="E196:E233" si="46">D196*(A196-A195)+E195</f>
        <v>26.601945309093388</v>
      </c>
      <c r="F196" s="11">
        <f t="shared" si="43"/>
        <v>8.4341544428151227E-2</v>
      </c>
      <c r="G196" s="11">
        <f t="shared" si="44"/>
        <v>0.30573935836538085</v>
      </c>
      <c r="H196" s="11">
        <f t="shared" si="45"/>
        <v>26.40300156271261</v>
      </c>
      <c r="I196" s="12">
        <f t="shared" si="39"/>
        <v>36.688723003845702</v>
      </c>
      <c r="J196" s="49">
        <f t="shared" si="40"/>
        <v>25.199881967341302</v>
      </c>
      <c r="K196" s="50">
        <f t="shared" ref="K196:K233" si="47">I196+J196</f>
        <v>61.888604971187007</v>
      </c>
      <c r="L196" s="11">
        <f t="shared" si="41"/>
        <v>0.5157383747598917</v>
      </c>
      <c r="M196" s="11">
        <f t="shared" ref="M196:M233" si="48">L196*D196</f>
        <v>4.5382830695910608</v>
      </c>
      <c r="N196" s="12">
        <f t="shared" ref="N196:N233" si="49">SQRT((POWER(K196,2)+POWER(($Q$2*9.81),2)))</f>
        <v>1178.8257035818654</v>
      </c>
      <c r="O196" s="18">
        <f t="shared" si="38"/>
        <v>5.2500216769229155E-2</v>
      </c>
    </row>
    <row r="197" spans="1:15" x14ac:dyDescent="0.2">
      <c r="A197" s="47">
        <v>4.16</v>
      </c>
      <c r="B197" s="47">
        <v>32.688000000000002</v>
      </c>
      <c r="C197" s="11">
        <v>9.08</v>
      </c>
      <c r="D197" s="48">
        <f t="shared" si="42"/>
        <v>8.8056529167001223</v>
      </c>
      <c r="E197" s="48">
        <f t="shared" si="46"/>
        <v>26.778058367427395</v>
      </c>
      <c r="F197" s="11">
        <f t="shared" si="43"/>
        <v>7.5266322115150081E-2</v>
      </c>
      <c r="G197" s="11">
        <f t="shared" si="44"/>
        <v>0.30117946285214547</v>
      </c>
      <c r="H197" s="11">
        <f t="shared" si="45"/>
        <v>26.579054082302441</v>
      </c>
      <c r="I197" s="12">
        <f t="shared" si="39"/>
        <v>36.141535542257458</v>
      </c>
      <c r="J197" s="49">
        <f t="shared" si="40"/>
        <v>25.23465467769994</v>
      </c>
      <c r="K197" s="50">
        <f t="shared" si="47"/>
        <v>61.376190219957394</v>
      </c>
      <c r="L197" s="11">
        <f t="shared" si="41"/>
        <v>0.51146825183297828</v>
      </c>
      <c r="M197" s="11">
        <f t="shared" si="48"/>
        <v>4.5038119035525783</v>
      </c>
      <c r="N197" s="12">
        <f t="shared" si="49"/>
        <v>1178.7989127607459</v>
      </c>
      <c r="O197" s="18">
        <f t="shared" si="38"/>
        <v>5.2066717703543187E-2</v>
      </c>
    </row>
    <row r="198" spans="1:15" x14ac:dyDescent="0.2">
      <c r="A198" s="47">
        <v>4.18</v>
      </c>
      <c r="B198" s="47">
        <v>32.580000000000005</v>
      </c>
      <c r="C198" s="11">
        <v>9.0500000000000007</v>
      </c>
      <c r="D198" s="48">
        <f t="shared" si="42"/>
        <v>8.8116314745832138</v>
      </c>
      <c r="E198" s="48">
        <f t="shared" si="46"/>
        <v>26.954290996919056</v>
      </c>
      <c r="F198" s="11">
        <f t="shared" si="43"/>
        <v>5.681955390937337E-2</v>
      </c>
      <c r="G198" s="11">
        <f t="shared" si="44"/>
        <v>0.296687575092975</v>
      </c>
      <c r="H198" s="11">
        <f t="shared" si="45"/>
        <v>26.755227075944298</v>
      </c>
      <c r="I198" s="12">
        <f t="shared" si="39"/>
        <v>35.602509011156997</v>
      </c>
      <c r="J198" s="49">
        <f t="shared" si="40"/>
        <v>25.268932217424883</v>
      </c>
      <c r="K198" s="50">
        <f t="shared" si="47"/>
        <v>60.87144122858188</v>
      </c>
      <c r="L198" s="11">
        <f t="shared" si="41"/>
        <v>0.50726201023818229</v>
      </c>
      <c r="M198" s="11">
        <f t="shared" si="48"/>
        <v>4.4698058952751198</v>
      </c>
      <c r="N198" s="12">
        <f t="shared" si="49"/>
        <v>1178.7727399109826</v>
      </c>
      <c r="O198" s="18">
        <f t="shared" si="38"/>
        <v>5.1639675034543732E-2</v>
      </c>
    </row>
    <row r="199" spans="1:15" x14ac:dyDescent="0.2">
      <c r="A199" s="47">
        <v>4.2</v>
      </c>
      <c r="B199" s="47">
        <v>32.472000000000001</v>
      </c>
      <c r="C199" s="11">
        <v>9.02</v>
      </c>
      <c r="D199" s="48">
        <f t="shared" si="42"/>
        <v>8.8175208663235747</v>
      </c>
      <c r="E199" s="48">
        <f t="shared" si="46"/>
        <v>27.130641414245531</v>
      </c>
      <c r="F199" s="11">
        <f t="shared" si="43"/>
        <v>4.0997799574355544E-2</v>
      </c>
      <c r="G199" s="11">
        <f t="shared" si="44"/>
        <v>0.29226268079826534</v>
      </c>
      <c r="H199" s="11">
        <f t="shared" si="45"/>
        <v>26.931518746849292</v>
      </c>
      <c r="I199" s="12">
        <f t="shared" si="39"/>
        <v>35.071521695791844</v>
      </c>
      <c r="J199" s="49">
        <f t="shared" si="40"/>
        <v>25.302721277657763</v>
      </c>
      <c r="K199" s="50">
        <f t="shared" si="47"/>
        <v>60.374242973449611</v>
      </c>
      <c r="L199" s="11">
        <f t="shared" si="41"/>
        <v>0.50311869144541344</v>
      </c>
      <c r="M199" s="11">
        <f t="shared" si="48"/>
        <v>4.4362595600573451</v>
      </c>
      <c r="N199" s="12">
        <f t="shared" si="49"/>
        <v>1178.7471693347209</v>
      </c>
      <c r="O199" s="18">
        <f t="shared" si="38"/>
        <v>5.1218992964814108E-2</v>
      </c>
    </row>
    <row r="200" spans="1:15" x14ac:dyDescent="0.2">
      <c r="A200" s="47">
        <v>4.22</v>
      </c>
      <c r="B200" s="47">
        <v>32.364000000000004</v>
      </c>
      <c r="C200" s="11">
        <v>8.99</v>
      </c>
      <c r="D200" s="48">
        <f t="shared" si="42"/>
        <v>8.8233224217738488</v>
      </c>
      <c r="E200" s="48">
        <f t="shared" si="46"/>
        <v>27.307107862681004</v>
      </c>
      <c r="F200" s="11">
        <f t="shared" si="43"/>
        <v>2.7781415083334808E-2</v>
      </c>
      <c r="G200" s="11">
        <f t="shared" si="44"/>
        <v>0.28790378080585594</v>
      </c>
      <c r="H200" s="11">
        <f t="shared" si="45"/>
        <v>27.107927325026374</v>
      </c>
      <c r="I200" s="12">
        <f t="shared" si="39"/>
        <v>34.548453696702715</v>
      </c>
      <c r="J200" s="49">
        <f t="shared" si="40"/>
        <v>25.336028470292835</v>
      </c>
      <c r="K200" s="50">
        <f t="shared" si="47"/>
        <v>59.884482166995554</v>
      </c>
      <c r="L200" s="11">
        <f t="shared" si="41"/>
        <v>0.49903735139162964</v>
      </c>
      <c r="M200" s="11">
        <f t="shared" si="48"/>
        <v>4.403167451836401</v>
      </c>
      <c r="N200" s="12">
        <f t="shared" si="49"/>
        <v>1178.7221857606692</v>
      </c>
      <c r="O200" s="18">
        <f t="shared" si="38"/>
        <v>5.0804577100879864E-2</v>
      </c>
    </row>
    <row r="201" spans="1:15" x14ac:dyDescent="0.2">
      <c r="A201" s="47">
        <v>4.25</v>
      </c>
      <c r="B201" s="47">
        <v>32.292000000000002</v>
      </c>
      <c r="C201" s="11">
        <v>8.9700000000000006</v>
      </c>
      <c r="D201" s="48">
        <f t="shared" si="42"/>
        <v>8.8318629222210205</v>
      </c>
      <c r="E201" s="48">
        <f t="shared" si="46"/>
        <v>27.572063750347638</v>
      </c>
      <c r="F201" s="11">
        <f t="shared" si="43"/>
        <v>1.9081852257315998E-2</v>
      </c>
      <c r="G201" s="11">
        <f t="shared" si="44"/>
        <v>0.28148702108452955</v>
      </c>
      <c r="H201" s="11">
        <f t="shared" si="45"/>
        <v>27.372755586439212</v>
      </c>
      <c r="I201" s="12">
        <f t="shared" si="39"/>
        <v>33.778442530143543</v>
      </c>
      <c r="J201" s="49">
        <f t="shared" si="40"/>
        <v>25.385100027550404</v>
      </c>
      <c r="K201" s="50">
        <f t="shared" si="47"/>
        <v>59.163542557693944</v>
      </c>
      <c r="L201" s="11">
        <f t="shared" si="41"/>
        <v>0.4930295213141162</v>
      </c>
      <c r="M201" s="11">
        <f t="shared" si="48"/>
        <v>4.3543691488545209</v>
      </c>
      <c r="N201" s="12">
        <f t="shared" si="49"/>
        <v>1178.6857786399123</v>
      </c>
      <c r="O201" s="18">
        <f t="shared" si="38"/>
        <v>5.0194499356701214E-2</v>
      </c>
    </row>
    <row r="202" spans="1:15" x14ac:dyDescent="0.2">
      <c r="A202" s="47">
        <v>4.2699999999999996</v>
      </c>
      <c r="B202" s="47">
        <v>32.22</v>
      </c>
      <c r="C202" s="11">
        <v>8.9499999999999993</v>
      </c>
      <c r="D202" s="48">
        <f t="shared" si="42"/>
        <v>8.8374505756186217</v>
      </c>
      <c r="E202" s="48">
        <f t="shared" si="46"/>
        <v>27.748812761860005</v>
      </c>
      <c r="F202" s="11">
        <f t="shared" si="43"/>
        <v>1.2667372928579435E-2</v>
      </c>
      <c r="G202" s="11">
        <f t="shared" si="44"/>
        <v>0.27728883276052785</v>
      </c>
      <c r="H202" s="11">
        <f t="shared" si="45"/>
        <v>27.54944886135668</v>
      </c>
      <c r="I202" s="12">
        <f t="shared" si="39"/>
        <v>33.274659931263344</v>
      </c>
      <c r="J202" s="49">
        <f t="shared" si="40"/>
        <v>25.417230963369086</v>
      </c>
      <c r="K202" s="50">
        <f t="shared" si="47"/>
        <v>58.691890894632429</v>
      </c>
      <c r="L202" s="11">
        <f t="shared" si="41"/>
        <v>0.48909909078860359</v>
      </c>
      <c r="M202" s="11">
        <f t="shared" si="48"/>
        <v>4.3223890414242891</v>
      </c>
      <c r="N202" s="12">
        <f t="shared" si="49"/>
        <v>1178.6621984507638</v>
      </c>
      <c r="O202" s="18">
        <f t="shared" si="38"/>
        <v>4.9795345071537191E-2</v>
      </c>
    </row>
    <row r="203" spans="1:15" x14ac:dyDescent="0.2">
      <c r="A203" s="47">
        <v>4.29</v>
      </c>
      <c r="B203" s="47">
        <v>32.148000000000003</v>
      </c>
      <c r="C203" s="11">
        <v>8.93</v>
      </c>
      <c r="D203" s="48">
        <f t="shared" si="42"/>
        <v>8.8429548929492103</v>
      </c>
      <c r="E203" s="48">
        <f t="shared" si="46"/>
        <v>27.925671859718992</v>
      </c>
      <c r="F203" s="11">
        <f t="shared" si="43"/>
        <v>7.5768506614833833E-3</v>
      </c>
      <c r="G203" s="11">
        <f t="shared" si="44"/>
        <v>0.27315325757277603</v>
      </c>
      <c r="H203" s="11">
        <f t="shared" si="45"/>
        <v>27.726253053894354</v>
      </c>
      <c r="I203" s="12">
        <f t="shared" si="39"/>
        <v>32.778390908733122</v>
      </c>
      <c r="J203" s="49">
        <f t="shared" si="40"/>
        <v>25.448902557512127</v>
      </c>
      <c r="K203" s="50">
        <f t="shared" si="47"/>
        <v>58.22729346624525</v>
      </c>
      <c r="L203" s="11">
        <f t="shared" si="41"/>
        <v>0.48522744555204372</v>
      </c>
      <c r="M203" s="11">
        <f t="shared" si="48"/>
        <v>4.290844413837692</v>
      </c>
      <c r="N203" s="12">
        <f t="shared" si="49"/>
        <v>1178.6391550022443</v>
      </c>
      <c r="O203" s="18">
        <f t="shared" si="38"/>
        <v>4.9402137387956013E-2</v>
      </c>
    </row>
    <row r="204" spans="1:15" x14ac:dyDescent="0.2">
      <c r="A204" s="47">
        <v>4.3099999999999996</v>
      </c>
      <c r="B204" s="47">
        <v>32.076000000000001</v>
      </c>
      <c r="C204" s="11">
        <v>8.91</v>
      </c>
      <c r="D204" s="48">
        <f t="shared" si="42"/>
        <v>8.848377117113797</v>
      </c>
      <c r="E204" s="48">
        <f t="shared" si="46"/>
        <v>28.102639402061264</v>
      </c>
      <c r="F204" s="11">
        <f t="shared" si="43"/>
        <v>3.797379695206703E-3</v>
      </c>
      <c r="G204" s="11">
        <f t="shared" si="44"/>
        <v>0.2690793616887428</v>
      </c>
      <c r="H204" s="11">
        <f t="shared" si="45"/>
        <v>27.903166509790999</v>
      </c>
      <c r="I204" s="12">
        <f t="shared" si="39"/>
        <v>32.289523402649138</v>
      </c>
      <c r="J204" s="49">
        <f t="shared" si="40"/>
        <v>25.480121072489741</v>
      </c>
      <c r="K204" s="50">
        <f t="shared" si="47"/>
        <v>57.769644475138875</v>
      </c>
      <c r="L204" s="11">
        <f t="shared" si="41"/>
        <v>0.48141370395949062</v>
      </c>
      <c r="M204" s="11">
        <f t="shared" si="48"/>
        <v>4.2597300019801523</v>
      </c>
      <c r="N204" s="12">
        <f t="shared" si="49"/>
        <v>1178.6166347980941</v>
      </c>
      <c r="O204" s="18">
        <f t="shared" si="38"/>
        <v>4.9014787989171096E-2</v>
      </c>
    </row>
    <row r="205" spans="1:15" x14ac:dyDescent="0.2">
      <c r="A205" s="47">
        <v>4.33</v>
      </c>
      <c r="B205" s="47">
        <v>31.931999999999999</v>
      </c>
      <c r="C205" s="11">
        <v>8.8699999999999992</v>
      </c>
      <c r="D205" s="48">
        <f t="shared" si="42"/>
        <v>8.853718472476368</v>
      </c>
      <c r="E205" s="48">
        <f t="shared" si="46"/>
        <v>28.279713771510796</v>
      </c>
      <c r="F205" s="11">
        <f t="shared" si="43"/>
        <v>2.6508813850276071E-4</v>
      </c>
      <c r="G205" s="11">
        <f t="shared" si="44"/>
        <v>0.26506622520337603</v>
      </c>
      <c r="H205" s="11">
        <f t="shared" si="45"/>
        <v>28.080187599457624</v>
      </c>
      <c r="I205" s="12">
        <f t="shared" si="39"/>
        <v>31.807947024405124</v>
      </c>
      <c r="J205" s="49">
        <f t="shared" si="40"/>
        <v>25.51089269482717</v>
      </c>
      <c r="K205" s="50">
        <f t="shared" si="47"/>
        <v>57.318839719232294</v>
      </c>
      <c r="L205" s="11">
        <f t="shared" si="41"/>
        <v>0.47765699766026909</v>
      </c>
      <c r="M205" s="11">
        <f t="shared" si="48"/>
        <v>4.2290405836923259</v>
      </c>
      <c r="N205" s="12">
        <f t="shared" si="49"/>
        <v>1178.5946247063741</v>
      </c>
      <c r="O205" s="18">
        <f t="shared" si="38"/>
        <v>4.8633209856622471E-2</v>
      </c>
    </row>
    <row r="206" spans="1:15" x14ac:dyDescent="0.2">
      <c r="A206" s="47">
        <v>4.3499999999999996</v>
      </c>
      <c r="B206" s="47">
        <v>31.788</v>
      </c>
      <c r="C206" s="11">
        <v>8.83</v>
      </c>
      <c r="D206" s="48">
        <f t="shared" si="42"/>
        <v>8.8589801651403501</v>
      </c>
      <c r="E206" s="48">
        <f t="shared" si="46"/>
        <v>28.4568933748136</v>
      </c>
      <c r="F206" s="11">
        <f t="shared" si="43"/>
        <v>8.3984997156196124E-4</v>
      </c>
      <c r="G206" s="11">
        <f t="shared" si="44"/>
        <v>0.26111294193138518</v>
      </c>
      <c r="H206" s="11">
        <f t="shared" si="45"/>
        <v>28.257314717609397</v>
      </c>
      <c r="I206" s="12">
        <f t="shared" si="39"/>
        <v>31.333553031766222</v>
      </c>
      <c r="J206" s="49">
        <f t="shared" si="40"/>
        <v>25.541223535682377</v>
      </c>
      <c r="K206" s="50">
        <f t="shared" si="47"/>
        <v>56.874776567448599</v>
      </c>
      <c r="L206" s="11">
        <f t="shared" si="41"/>
        <v>0.47395647139540498</v>
      </c>
      <c r="M206" s="11">
        <f t="shared" si="48"/>
        <v>4.198770979231802</v>
      </c>
      <c r="N206" s="12">
        <f t="shared" si="49"/>
        <v>1178.5731119491898</v>
      </c>
      <c r="O206" s="18">
        <f t="shared" si="38"/>
        <v>4.8257317251524538E-2</v>
      </c>
    </row>
    <row r="207" spans="1:15" x14ac:dyDescent="0.2">
      <c r="A207" s="47">
        <v>4.37</v>
      </c>
      <c r="B207" s="47">
        <v>31.607999999999997</v>
      </c>
      <c r="C207" s="11">
        <v>8.7799999999999994</v>
      </c>
      <c r="D207" s="48">
        <f t="shared" si="42"/>
        <v>8.8641633832209532</v>
      </c>
      <c r="E207" s="48">
        <f t="shared" si="46"/>
        <v>28.634176642478025</v>
      </c>
      <c r="F207" s="11">
        <f t="shared" si="43"/>
        <v>7.0834750751971355E-3</v>
      </c>
      <c r="G207" s="11">
        <f t="shared" si="44"/>
        <v>0.25721861920261918</v>
      </c>
      <c r="H207" s="11">
        <f t="shared" si="45"/>
        <v>28.434546282903284</v>
      </c>
      <c r="I207" s="12">
        <f t="shared" si="39"/>
        <v>30.8662343043143</v>
      </c>
      <c r="J207" s="49">
        <f t="shared" si="40"/>
        <v>25.571119631469671</v>
      </c>
      <c r="K207" s="50">
        <f t="shared" si="47"/>
        <v>56.437353935783975</v>
      </c>
      <c r="L207" s="11">
        <f t="shared" si="41"/>
        <v>0.47031128279819978</v>
      </c>
      <c r="M207" s="11">
        <f t="shared" si="48"/>
        <v>4.1689160516954766</v>
      </c>
      <c r="N207" s="12">
        <f t="shared" si="49"/>
        <v>1178.5520840927113</v>
      </c>
      <c r="O207" s="18">
        <f t="shared" si="38"/>
        <v>4.7887025696646518E-2</v>
      </c>
    </row>
    <row r="208" spans="1:15" x14ac:dyDescent="0.2">
      <c r="A208" s="47">
        <v>4.3899999999999997</v>
      </c>
      <c r="B208" s="47">
        <v>31.5</v>
      </c>
      <c r="C208" s="11">
        <v>8.75</v>
      </c>
      <c r="D208" s="48">
        <f t="shared" si="42"/>
        <v>8.869269297113453</v>
      </c>
      <c r="E208" s="48">
        <f t="shared" si="46"/>
        <v>28.81156202842029</v>
      </c>
      <c r="F208" s="11">
        <f t="shared" si="43"/>
        <v>1.4225165233937133E-2</v>
      </c>
      <c r="G208" s="11">
        <f t="shared" si="44"/>
        <v>0.25338237766049854</v>
      </c>
      <c r="H208" s="11">
        <f t="shared" si="45"/>
        <v>28.611880737580861</v>
      </c>
      <c r="I208" s="12">
        <f t="shared" si="39"/>
        <v>30.405885319259824</v>
      </c>
      <c r="J208" s="49">
        <f t="shared" si="40"/>
        <v>25.600586944488942</v>
      </c>
      <c r="K208" s="50">
        <f t="shared" si="47"/>
        <v>56.006472263748762</v>
      </c>
      <c r="L208" s="11">
        <f t="shared" si="41"/>
        <v>0.46672060219790634</v>
      </c>
      <c r="M208" s="11">
        <f t="shared" si="48"/>
        <v>4.1394707074041923</v>
      </c>
      <c r="N208" s="12">
        <f t="shared" si="49"/>
        <v>1178.531529037484</v>
      </c>
      <c r="O208" s="18">
        <f t="shared" ref="O208:O233" si="50">K208/N208</f>
        <v>4.7522251958324518E-2</v>
      </c>
    </row>
    <row r="209" spans="1:15" x14ac:dyDescent="0.2">
      <c r="A209" s="47">
        <v>4.42</v>
      </c>
      <c r="B209" s="47">
        <v>31.392000000000003</v>
      </c>
      <c r="C209" s="11">
        <v>8.7200000000000006</v>
      </c>
      <c r="D209" s="48">
        <f t="shared" si="42"/>
        <v>8.8767857399460475</v>
      </c>
      <c r="E209" s="48">
        <f t="shared" si="46"/>
        <v>29.077865600618676</v>
      </c>
      <c r="F209" s="11">
        <f t="shared" si="43"/>
        <v>2.4581768250429424E-2</v>
      </c>
      <c r="G209" s="11">
        <f t="shared" si="44"/>
        <v>0.24773502620677723</v>
      </c>
      <c r="H209" s="11">
        <f t="shared" si="45"/>
        <v>28.878071986684525</v>
      </c>
      <c r="I209" s="12">
        <f t="shared" si="39"/>
        <v>29.728203144813268</v>
      </c>
      <c r="J209" s="49">
        <f t="shared" si="40"/>
        <v>25.643996808185655</v>
      </c>
      <c r="K209" s="50">
        <f t="shared" si="47"/>
        <v>55.372199952998926</v>
      </c>
      <c r="L209" s="11">
        <f t="shared" si="41"/>
        <v>0.4614349996083244</v>
      </c>
      <c r="M209" s="11">
        <f t="shared" si="48"/>
        <v>4.0960596244351839</v>
      </c>
      <c r="N209" s="12">
        <f t="shared" si="49"/>
        <v>1178.5015572868942</v>
      </c>
      <c r="O209" s="18">
        <f t="shared" si="50"/>
        <v>4.6985258195563949E-2</v>
      </c>
    </row>
    <row r="210" spans="1:15" x14ac:dyDescent="0.2">
      <c r="A210" s="47">
        <v>4.4400000000000004</v>
      </c>
      <c r="B210" s="47">
        <v>31.319999999999997</v>
      </c>
      <c r="C210" s="11">
        <v>8.6999999999999993</v>
      </c>
      <c r="D210" s="48">
        <f t="shared" si="42"/>
        <v>8.8817033999346169</v>
      </c>
      <c r="E210" s="48">
        <f t="shared" si="46"/>
        <v>29.255499668617372</v>
      </c>
      <c r="F210" s="11">
        <f t="shared" si="43"/>
        <v>3.3016125547799591E-2</v>
      </c>
      <c r="G210" s="11">
        <f t="shared" si="44"/>
        <v>0.24404022603282793</v>
      </c>
      <c r="H210" s="11">
        <f t="shared" si="45"/>
        <v>29.055657001242878</v>
      </c>
      <c r="I210" s="12">
        <f t="shared" si="39"/>
        <v>29.284827123939351</v>
      </c>
      <c r="J210" s="49">
        <f t="shared" si="40"/>
        <v>25.672417768705678</v>
      </c>
      <c r="K210" s="50">
        <f t="shared" si="47"/>
        <v>54.957244892645029</v>
      </c>
      <c r="L210" s="11">
        <f t="shared" si="41"/>
        <v>0.45797704077204193</v>
      </c>
      <c r="M210" s="11">
        <f t="shared" si="48"/>
        <v>4.0676162401170393</v>
      </c>
      <c r="N210" s="12">
        <f t="shared" si="49"/>
        <v>1178.4821334098326</v>
      </c>
      <c r="O210" s="18">
        <f t="shared" si="50"/>
        <v>4.6633922852636858E-2</v>
      </c>
    </row>
    <row r="211" spans="1:15" x14ac:dyDescent="0.2">
      <c r="A211" s="47">
        <v>4.46</v>
      </c>
      <c r="B211" s="47">
        <v>31.248000000000001</v>
      </c>
      <c r="C211" s="11">
        <v>8.68</v>
      </c>
      <c r="D211" s="48">
        <f t="shared" si="42"/>
        <v>8.8865477163542135</v>
      </c>
      <c r="E211" s="48">
        <f t="shared" si="46"/>
        <v>29.433230622944453</v>
      </c>
      <c r="F211" s="11">
        <f t="shared" si="43"/>
        <v>4.2661959131140743E-2</v>
      </c>
      <c r="G211" s="11">
        <f t="shared" si="44"/>
        <v>0.24040053130171601</v>
      </c>
      <c r="H211" s="11">
        <f t="shared" si="45"/>
        <v>29.233339633728463</v>
      </c>
      <c r="I211" s="12">
        <f t="shared" si="39"/>
        <v>28.848063756205921</v>
      </c>
      <c r="J211" s="49">
        <f t="shared" si="40"/>
        <v>25.700430240051652</v>
      </c>
      <c r="K211" s="50">
        <f t="shared" si="47"/>
        <v>54.548493996257577</v>
      </c>
      <c r="L211" s="11">
        <f t="shared" si="41"/>
        <v>0.45457078330214645</v>
      </c>
      <c r="M211" s="11">
        <f t="shared" si="48"/>
        <v>4.0395649562750355</v>
      </c>
      <c r="N211" s="12">
        <f t="shared" si="49"/>
        <v>1178.463142485695</v>
      </c>
      <c r="O211" s="18">
        <f t="shared" si="50"/>
        <v>4.6287823547200777E-2</v>
      </c>
    </row>
    <row r="212" spans="1:15" x14ac:dyDescent="0.2">
      <c r="A212" s="47">
        <v>4.4800000000000004</v>
      </c>
      <c r="B212" s="47">
        <v>31.212</v>
      </c>
      <c r="C212" s="11">
        <v>8.67</v>
      </c>
      <c r="D212" s="48">
        <f t="shared" si="42"/>
        <v>8.8913197830745112</v>
      </c>
      <c r="E212" s="48">
        <f t="shared" si="46"/>
        <v>29.611057018605948</v>
      </c>
      <c r="F212" s="11">
        <f t="shared" si="43"/>
        <v>4.8982446380148731E-2</v>
      </c>
      <c r="G212" s="11">
        <f t="shared" si="44"/>
        <v>0.23681512015307335</v>
      </c>
      <c r="H212" s="11">
        <f t="shared" si="45"/>
        <v>29.411118428236009</v>
      </c>
      <c r="I212" s="12">
        <f t="shared" si="39"/>
        <v>28.417814418368803</v>
      </c>
      <c r="J212" s="49">
        <f t="shared" si="40"/>
        <v>25.72803985891732</v>
      </c>
      <c r="K212" s="50">
        <f t="shared" si="47"/>
        <v>54.145854277286119</v>
      </c>
      <c r="L212" s="11">
        <f t="shared" si="41"/>
        <v>0.45121545231071764</v>
      </c>
      <c r="M212" s="11">
        <f t="shared" si="48"/>
        <v>4.0119008775591976</v>
      </c>
      <c r="N212" s="12">
        <f t="shared" si="49"/>
        <v>1178.4445738071083</v>
      </c>
      <c r="O212" s="18">
        <f t="shared" si="50"/>
        <v>4.5946882425162656E-2</v>
      </c>
    </row>
    <row r="213" spans="1:15" x14ac:dyDescent="0.2">
      <c r="A213" s="47">
        <v>4.5</v>
      </c>
      <c r="B213" s="47">
        <v>31.212</v>
      </c>
      <c r="C213" s="11">
        <v>8.67</v>
      </c>
      <c r="D213" s="48">
        <f t="shared" si="42"/>
        <v>8.896020677650851</v>
      </c>
      <c r="E213" s="48">
        <f t="shared" si="46"/>
        <v>29.788977432158962</v>
      </c>
      <c r="F213" s="11">
        <f t="shared" si="43"/>
        <v>5.1085346725749943E-2</v>
      </c>
      <c r="G213" s="11">
        <f t="shared" si="44"/>
        <v>0.23328318298402312</v>
      </c>
      <c r="H213" s="11">
        <f t="shared" si="45"/>
        <v>29.588991950574055</v>
      </c>
      <c r="I213" s="12">
        <f t="shared" si="39"/>
        <v>27.993981958082774</v>
      </c>
      <c r="J213" s="49">
        <f t="shared" si="40"/>
        <v>25.755252191418862</v>
      </c>
      <c r="K213" s="50">
        <f t="shared" si="47"/>
        <v>53.749234149501632</v>
      </c>
      <c r="L213" s="11">
        <f t="shared" si="41"/>
        <v>0.44791028457918025</v>
      </c>
      <c r="M213" s="11">
        <f t="shared" si="48"/>
        <v>3.9846191533488646</v>
      </c>
      <c r="N213" s="12">
        <f t="shared" si="49"/>
        <v>1178.4264169525638</v>
      </c>
      <c r="O213" s="18">
        <f t="shared" si="50"/>
        <v>4.5611022781123924E-2</v>
      </c>
    </row>
    <row r="214" spans="1:15" x14ac:dyDescent="0.2">
      <c r="A214" s="47">
        <v>4.5199999999999996</v>
      </c>
      <c r="B214" s="47">
        <v>31.283999999999999</v>
      </c>
      <c r="C214" s="11">
        <v>8.69</v>
      </c>
      <c r="D214" s="48">
        <f t="shared" si="42"/>
        <v>8.9006514615675716</v>
      </c>
      <c r="E214" s="48">
        <f t="shared" si="46"/>
        <v>29.96699046139031</v>
      </c>
      <c r="F214" s="11">
        <f t="shared" si="43"/>
        <v>4.4374038260554298E-2</v>
      </c>
      <c r="G214" s="11">
        <f t="shared" si="44"/>
        <v>0.22980392226636692</v>
      </c>
      <c r="H214" s="11">
        <f t="shared" si="45"/>
        <v>29.766958787941164</v>
      </c>
      <c r="I214" s="12">
        <f t="shared" si="39"/>
        <v>27.576470671964032</v>
      </c>
      <c r="J214" s="49">
        <f t="shared" si="40"/>
        <v>25.782072733748187</v>
      </c>
      <c r="K214" s="50">
        <f t="shared" si="47"/>
        <v>53.358543405712219</v>
      </c>
      <c r="L214" s="11">
        <f t="shared" si="41"/>
        <v>0.44465452838093517</v>
      </c>
      <c r="M214" s="11">
        <f t="shared" si="48"/>
        <v>3.9577149779264098</v>
      </c>
      <c r="N214" s="12">
        <f t="shared" si="49"/>
        <v>1178.4086617784085</v>
      </c>
      <c r="O214" s="18">
        <f t="shared" si="50"/>
        <v>4.5280169041854786E-2</v>
      </c>
    </row>
    <row r="215" spans="1:15" x14ac:dyDescent="0.2">
      <c r="A215" s="47">
        <v>4.54</v>
      </c>
      <c r="B215" s="47">
        <v>31.392000000000003</v>
      </c>
      <c r="C215" s="11">
        <v>8.7200000000000006</v>
      </c>
      <c r="D215" s="48">
        <f t="shared" si="42"/>
        <v>8.9052131804776877</v>
      </c>
      <c r="E215" s="48">
        <f t="shared" si="46"/>
        <v>30.145094724999868</v>
      </c>
      <c r="F215" s="11">
        <f t="shared" si="43"/>
        <v>3.4303922222660287E-2</v>
      </c>
      <c r="G215" s="11">
        <f t="shared" si="44"/>
        <v>0.2263765523664994</v>
      </c>
      <c r="H215" s="11">
        <f t="shared" si="45"/>
        <v>29.945017548606849</v>
      </c>
      <c r="I215" s="12">
        <f t="shared" si="39"/>
        <v>27.165186283979928</v>
      </c>
      <c r="J215" s="49">
        <f t="shared" si="40"/>
        <v>25.808506912828197</v>
      </c>
      <c r="K215" s="50">
        <f t="shared" si="47"/>
        <v>52.973693196808128</v>
      </c>
      <c r="L215" s="11">
        <f t="shared" si="41"/>
        <v>0.44144744330673441</v>
      </c>
      <c r="M215" s="11">
        <f t="shared" si="48"/>
        <v>3.9311835906233079</v>
      </c>
      <c r="N215" s="12">
        <f t="shared" si="49"/>
        <v>1178.3912984110625</v>
      </c>
      <c r="O215" s="18">
        <f t="shared" si="50"/>
        <v>4.4954246749986715E-2</v>
      </c>
    </row>
    <row r="216" spans="1:15" x14ac:dyDescent="0.2">
      <c r="A216" s="47">
        <v>4.57</v>
      </c>
      <c r="B216" s="47">
        <v>31.607999999999997</v>
      </c>
      <c r="C216" s="11">
        <v>8.7799999999999994</v>
      </c>
      <c r="D216" s="48">
        <f t="shared" si="42"/>
        <v>8.9119285109999336</v>
      </c>
      <c r="E216" s="48">
        <f t="shared" si="46"/>
        <v>30.41245258032987</v>
      </c>
      <c r="F216" s="11">
        <f t="shared" si="43"/>
        <v>1.7405132014659756E-2</v>
      </c>
      <c r="G216" s="11">
        <f t="shared" si="44"/>
        <v>0.22133110301876174</v>
      </c>
      <c r="H216" s="11">
        <f t="shared" si="45"/>
        <v>30.212275052384513</v>
      </c>
      <c r="I216" s="12">
        <f t="shared" si="39"/>
        <v>26.55973236225141</v>
      </c>
      <c r="J216" s="49">
        <f t="shared" si="40"/>
        <v>25.847445453061844</v>
      </c>
      <c r="K216" s="50">
        <f t="shared" si="47"/>
        <v>52.407177815313254</v>
      </c>
      <c r="L216" s="11">
        <f t="shared" si="41"/>
        <v>0.43672648179427714</v>
      </c>
      <c r="M216" s="11">
        <f t="shared" si="48"/>
        <v>3.8920751846111119</v>
      </c>
      <c r="N216" s="12">
        <f t="shared" si="49"/>
        <v>1178.3659670435861</v>
      </c>
      <c r="O216" s="18">
        <f t="shared" si="50"/>
        <v>4.4474449603121288E-2</v>
      </c>
    </row>
    <row r="217" spans="1:15" x14ac:dyDescent="0.2">
      <c r="A217" s="47">
        <v>4.59</v>
      </c>
      <c r="B217" s="47">
        <v>31.86</v>
      </c>
      <c r="C217" s="11">
        <v>8.85</v>
      </c>
      <c r="D217" s="48">
        <f t="shared" si="42"/>
        <v>8.9163220403534815</v>
      </c>
      <c r="E217" s="48">
        <f t="shared" si="46"/>
        <v>30.590779021136935</v>
      </c>
      <c r="F217" s="11">
        <f t="shared" si="43"/>
        <v>4.3986130366488792E-3</v>
      </c>
      <c r="G217" s="11">
        <f t="shared" si="44"/>
        <v>0.2180300994810081</v>
      </c>
      <c r="H217" s="11">
        <f t="shared" si="45"/>
        <v>30.390557667931084</v>
      </c>
      <c r="I217" s="12">
        <f t="shared" si="39"/>
        <v>26.163611937720972</v>
      </c>
      <c r="J217" s="49">
        <f t="shared" si="40"/>
        <v>25.872937018160655</v>
      </c>
      <c r="K217" s="50">
        <f t="shared" si="47"/>
        <v>52.036548955881628</v>
      </c>
      <c r="L217" s="11">
        <f t="shared" si="41"/>
        <v>0.43363790796568025</v>
      </c>
      <c r="M217" s="11">
        <f t="shared" si="48"/>
        <v>3.8664552363271691</v>
      </c>
      <c r="N217" s="12">
        <f t="shared" si="49"/>
        <v>1178.3495417011193</v>
      </c>
      <c r="O217" s="18">
        <f t="shared" si="50"/>
        <v>4.416053735698771E-2</v>
      </c>
    </row>
    <row r="218" spans="1:15" x14ac:dyDescent="0.2">
      <c r="A218" s="47">
        <v>4.6100000000000003</v>
      </c>
      <c r="B218" s="47">
        <v>32.076000000000001</v>
      </c>
      <c r="C218" s="11">
        <v>8.91</v>
      </c>
      <c r="D218" s="48">
        <f t="shared" si="42"/>
        <v>8.9206500431915874</v>
      </c>
      <c r="E218" s="48">
        <f t="shared" si="46"/>
        <v>30.76919202200077</v>
      </c>
      <c r="F218" s="11">
        <f t="shared" si="43"/>
        <v>1.1342341998267382E-4</v>
      </c>
      <c r="G218" s="11">
        <f t="shared" si="44"/>
        <v>0.21477832817590317</v>
      </c>
      <c r="H218" s="11">
        <f t="shared" si="45"/>
        <v>30.568927497158505</v>
      </c>
      <c r="I218" s="12">
        <f t="shared" si="39"/>
        <v>25.77339938110838</v>
      </c>
      <c r="J218" s="49">
        <f t="shared" si="40"/>
        <v>25.898060678243795</v>
      </c>
      <c r="K218" s="50">
        <f t="shared" si="47"/>
        <v>51.671460059352171</v>
      </c>
      <c r="L218" s="11">
        <f t="shared" si="41"/>
        <v>0.43059550049460144</v>
      </c>
      <c r="M218" s="11">
        <f t="shared" si="48"/>
        <v>3.8411917700852696</v>
      </c>
      <c r="N218" s="12">
        <f t="shared" si="49"/>
        <v>1178.3334756276192</v>
      </c>
      <c r="O218" s="18">
        <f t="shared" si="50"/>
        <v>4.3851304514479869E-2</v>
      </c>
    </row>
    <row r="219" spans="1:15" x14ac:dyDescent="0.2">
      <c r="A219" s="47">
        <v>4.63</v>
      </c>
      <c r="B219" s="47">
        <v>32.292000000000002</v>
      </c>
      <c r="C219" s="11">
        <v>8.9700000000000006</v>
      </c>
      <c r="D219" s="48">
        <f t="shared" si="42"/>
        <v>8.9249134967978652</v>
      </c>
      <c r="E219" s="48">
        <f t="shared" si="46"/>
        <v>30.947690291936723</v>
      </c>
      <c r="F219" s="11">
        <f t="shared" si="43"/>
        <v>2.0327927709961726E-3</v>
      </c>
      <c r="G219" s="11">
        <f t="shared" si="44"/>
        <v>0.21157505483803266</v>
      </c>
      <c r="H219" s="11">
        <f t="shared" si="45"/>
        <v>30.747383239333772</v>
      </c>
      <c r="I219" s="12">
        <f t="shared" si="39"/>
        <v>25.389006580563919</v>
      </c>
      <c r="J219" s="49">
        <f t="shared" si="40"/>
        <v>25.922821556670463</v>
      </c>
      <c r="K219" s="50">
        <f t="shared" si="47"/>
        <v>51.311828137234386</v>
      </c>
      <c r="L219" s="11">
        <f t="shared" si="41"/>
        <v>0.42759856781028655</v>
      </c>
      <c r="M219" s="11">
        <f t="shared" si="48"/>
        <v>3.8162802290614635</v>
      </c>
      <c r="N219" s="12">
        <f t="shared" si="49"/>
        <v>1178.3177600744143</v>
      </c>
      <c r="O219" s="18">
        <f t="shared" si="50"/>
        <v>4.3546681443547015E-2</v>
      </c>
    </row>
    <row r="220" spans="1:15" x14ac:dyDescent="0.2">
      <c r="A220" s="47">
        <v>4.6500000000000004</v>
      </c>
      <c r="B220" s="47">
        <v>32.436</v>
      </c>
      <c r="C220" s="11">
        <v>9.01</v>
      </c>
      <c r="D220" s="48">
        <f t="shared" si="42"/>
        <v>8.929113363880397</v>
      </c>
      <c r="E220" s="48">
        <f t="shared" si="46"/>
        <v>31.126272559214335</v>
      </c>
      <c r="F220" s="11">
        <f t="shared" si="43"/>
        <v>6.5426479027450293E-3</v>
      </c>
      <c r="G220" s="11">
        <f t="shared" si="44"/>
        <v>0.20841955615305305</v>
      </c>
      <c r="H220" s="11">
        <f t="shared" si="45"/>
        <v>30.925923613123452</v>
      </c>
      <c r="I220" s="12">
        <f t="shared" si="39"/>
        <v>25.010346738366366</v>
      </c>
      <c r="J220" s="49">
        <f t="shared" si="40"/>
        <v>25.947224711156007</v>
      </c>
      <c r="K220" s="50">
        <f t="shared" si="47"/>
        <v>50.957571449522376</v>
      </c>
      <c r="L220" s="11">
        <f t="shared" si="41"/>
        <v>0.42464642874601982</v>
      </c>
      <c r="M220" s="11">
        <f t="shared" si="48"/>
        <v>3.7917161018401702</v>
      </c>
      <c r="N220" s="12">
        <f t="shared" si="49"/>
        <v>1178.3023865239488</v>
      </c>
      <c r="O220" s="18">
        <f t="shared" si="50"/>
        <v>4.3246599542117341E-2</v>
      </c>
    </row>
    <row r="221" spans="1:15" x14ac:dyDescent="0.2">
      <c r="A221" s="47">
        <v>4.67</v>
      </c>
      <c r="B221" s="47">
        <v>32.472000000000001</v>
      </c>
      <c r="C221" s="11">
        <v>9.02</v>
      </c>
      <c r="D221" s="48">
        <f t="shared" si="42"/>
        <v>8.9332505927891344</v>
      </c>
      <c r="E221" s="48">
        <f t="shared" si="46"/>
        <v>31.304937571070113</v>
      </c>
      <c r="F221" s="11">
        <f t="shared" si="43"/>
        <v>7.5254596514365141E-3</v>
      </c>
      <c r="G221" s="11">
        <f t="shared" si="44"/>
        <v>0.20531111959436496</v>
      </c>
      <c r="H221" s="11">
        <f t="shared" si="45"/>
        <v>31.104547356304302</v>
      </c>
      <c r="I221" s="12">
        <f t="shared" si="39"/>
        <v>24.637334351323794</v>
      </c>
      <c r="J221" s="49">
        <f t="shared" si="40"/>
        <v>25.971275134432268</v>
      </c>
      <c r="K221" s="50">
        <f t="shared" si="47"/>
        <v>50.608609485756062</v>
      </c>
      <c r="L221" s="11">
        <f t="shared" si="41"/>
        <v>0.4217384123813005</v>
      </c>
      <c r="M221" s="11">
        <f t="shared" si="48"/>
        <v>3.767494922407201</v>
      </c>
      <c r="N221" s="12">
        <f t="shared" si="49"/>
        <v>1178.2873466833469</v>
      </c>
      <c r="O221" s="18">
        <f t="shared" si="50"/>
        <v>4.2950991223159277E-2</v>
      </c>
    </row>
    <row r="222" spans="1:15" x14ac:dyDescent="0.2">
      <c r="A222" s="47">
        <v>4.6900000000000004</v>
      </c>
      <c r="B222" s="47">
        <v>32.472000000000001</v>
      </c>
      <c r="C222" s="11">
        <v>9.02</v>
      </c>
      <c r="D222" s="48">
        <f t="shared" si="42"/>
        <v>8.9373261177300236</v>
      </c>
      <c r="E222" s="48">
        <f t="shared" si="46"/>
        <v>31.483684093424717</v>
      </c>
      <c r="F222" s="11">
        <f t="shared" si="43"/>
        <v>6.8349708095898458E-3</v>
      </c>
      <c r="G222" s="11">
        <f t="shared" si="44"/>
        <v>0.20224904326222037</v>
      </c>
      <c r="H222" s="11">
        <f t="shared" si="45"/>
        <v>31.283253225478326</v>
      </c>
      <c r="I222" s="12">
        <f t="shared" si="39"/>
        <v>24.269885191466443</v>
      </c>
      <c r="J222" s="49">
        <f t="shared" si="40"/>
        <v>25.994977754907314</v>
      </c>
      <c r="K222" s="50">
        <f t="shared" si="47"/>
        <v>50.264862946373754</v>
      </c>
      <c r="L222" s="11">
        <f t="shared" si="41"/>
        <v>0.41887385788644793</v>
      </c>
      <c r="M222" s="11">
        <f t="shared" si="48"/>
        <v>3.7436122701228851</v>
      </c>
      <c r="N222" s="12">
        <f t="shared" si="49"/>
        <v>1178.272632478162</v>
      </c>
      <c r="O222" s="18">
        <f t="shared" si="50"/>
        <v>4.2659789899945212E-2</v>
      </c>
    </row>
    <row r="223" spans="1:15" x14ac:dyDescent="0.2">
      <c r="A223" s="47">
        <v>4.71</v>
      </c>
      <c r="B223" s="47">
        <v>32.436</v>
      </c>
      <c r="C223" s="11">
        <v>9.01</v>
      </c>
      <c r="D223" s="48">
        <f t="shared" si="42"/>
        <v>8.9413408589759662</v>
      </c>
      <c r="E223" s="48">
        <f t="shared" si="46"/>
        <v>31.662510910604233</v>
      </c>
      <c r="F223" s="11">
        <f t="shared" si="43"/>
        <v>4.7140776461581319E-3</v>
      </c>
      <c r="G223" s="11">
        <f t="shared" si="44"/>
        <v>0.19923263572523137</v>
      </c>
      <c r="H223" s="11">
        <f t="shared" si="45"/>
        <v>31.462039995791919</v>
      </c>
      <c r="I223" s="12">
        <f t="shared" si="39"/>
        <v>23.907916287027764</v>
      </c>
      <c r="J223" s="49">
        <f t="shared" si="40"/>
        <v>26.018337437324668</v>
      </c>
      <c r="K223" s="50">
        <f t="shared" si="47"/>
        <v>49.926253724352435</v>
      </c>
      <c r="L223" s="11">
        <f t="shared" si="41"/>
        <v>0.4160521143696036</v>
      </c>
      <c r="M223" s="11">
        <f t="shared" si="48"/>
        <v>3.7200637696762784</v>
      </c>
      <c r="N223" s="12">
        <f t="shared" si="49"/>
        <v>1178.2582360463043</v>
      </c>
      <c r="O223" s="18">
        <f t="shared" si="50"/>
        <v>4.237292997151635E-2</v>
      </c>
    </row>
    <row r="224" spans="1:15" x14ac:dyDescent="0.2">
      <c r="A224" s="47">
        <v>4.74</v>
      </c>
      <c r="B224" s="47">
        <v>32.364000000000004</v>
      </c>
      <c r="C224" s="11">
        <v>8.99</v>
      </c>
      <c r="D224" s="48">
        <f t="shared" si="42"/>
        <v>8.9472509807872882</v>
      </c>
      <c r="E224" s="48">
        <f t="shared" si="46"/>
        <v>31.930928440027856</v>
      </c>
      <c r="F224" s="11">
        <f t="shared" si="43"/>
        <v>1.8274786436488209E-3</v>
      </c>
      <c r="G224" s="11">
        <f t="shared" si="44"/>
        <v>0.19479216624436183</v>
      </c>
      <c r="H224" s="11">
        <f t="shared" si="45"/>
        <v>31.730369206420761</v>
      </c>
      <c r="I224" s="12">
        <f t="shared" si="39"/>
        <v>23.375059949323418</v>
      </c>
      <c r="J224" s="49">
        <f t="shared" si="40"/>
        <v>26.052744438825979</v>
      </c>
      <c r="K224" s="50">
        <f t="shared" si="47"/>
        <v>49.427804388149397</v>
      </c>
      <c r="L224" s="11">
        <f t="shared" si="41"/>
        <v>0.41189836990124495</v>
      </c>
      <c r="M224" s="11">
        <f t="shared" si="48"/>
        <v>3.685358094083599</v>
      </c>
      <c r="N224" s="12">
        <f t="shared" si="49"/>
        <v>1178.2372205318559</v>
      </c>
      <c r="O224" s="18">
        <f t="shared" si="50"/>
        <v>4.1950639079147152E-2</v>
      </c>
    </row>
    <row r="225" spans="1:15" x14ac:dyDescent="0.2">
      <c r="A225" s="47">
        <v>4.76</v>
      </c>
      <c r="B225" s="47">
        <v>32.22</v>
      </c>
      <c r="C225" s="11">
        <v>8.9499999999999993</v>
      </c>
      <c r="D225" s="48">
        <f t="shared" si="42"/>
        <v>8.9511176994208785</v>
      </c>
      <c r="E225" s="48">
        <f t="shared" si="46"/>
        <v>32.109950794016271</v>
      </c>
      <c r="F225" s="11">
        <f t="shared" si="43"/>
        <v>1.2492519954338061E-6</v>
      </c>
      <c r="G225" s="11">
        <f t="shared" si="44"/>
        <v>0.19188697297902654</v>
      </c>
      <c r="H225" s="11">
        <f t="shared" si="45"/>
        <v>31.909352990062253</v>
      </c>
      <c r="I225" s="12">
        <f t="shared" si="39"/>
        <v>23.026436757483186</v>
      </c>
      <c r="J225" s="49">
        <f t="shared" si="40"/>
        <v>26.075267647489305</v>
      </c>
      <c r="K225" s="50">
        <f t="shared" si="47"/>
        <v>49.101704404972494</v>
      </c>
      <c r="L225" s="11">
        <f t="shared" si="41"/>
        <v>0.40918087004143744</v>
      </c>
      <c r="M225" s="11">
        <f t="shared" si="48"/>
        <v>3.6626261280923451</v>
      </c>
      <c r="N225" s="12">
        <f t="shared" si="49"/>
        <v>1178.2235854775074</v>
      </c>
      <c r="O225" s="18">
        <f t="shared" si="50"/>
        <v>4.1674351973757753E-2</v>
      </c>
    </row>
    <row r="226" spans="1:15" x14ac:dyDescent="0.2">
      <c r="A226" s="47">
        <v>4.78</v>
      </c>
      <c r="B226" s="47">
        <v>32.112000000000002</v>
      </c>
      <c r="C226" s="11">
        <v>8.92</v>
      </c>
      <c r="D226" s="48">
        <f t="shared" si="42"/>
        <v>8.9549267485642119</v>
      </c>
      <c r="E226" s="48">
        <f t="shared" si="46"/>
        <v>32.289049328987559</v>
      </c>
      <c r="F226" s="11">
        <f t="shared" si="43"/>
        <v>1.2198777652676824E-3</v>
      </c>
      <c r="G226" s="11">
        <f t="shared" si="44"/>
        <v>0.18902510870413086</v>
      </c>
      <c r="H226" s="11">
        <f t="shared" si="45"/>
        <v>32.08841352993722</v>
      </c>
      <c r="I226" s="12">
        <f t="shared" si="39"/>
        <v>22.683013044495702</v>
      </c>
      <c r="J226" s="49">
        <f t="shared" si="40"/>
        <v>26.097464452830273</v>
      </c>
      <c r="K226" s="50">
        <f t="shared" si="47"/>
        <v>48.780477497325975</v>
      </c>
      <c r="L226" s="11">
        <f t="shared" si="41"/>
        <v>0.40650397914438313</v>
      </c>
      <c r="M226" s="11">
        <f t="shared" si="48"/>
        <v>3.6402133562378252</v>
      </c>
      <c r="N226" s="12">
        <f t="shared" si="49"/>
        <v>1178.2102422678506</v>
      </c>
      <c r="O226" s="18">
        <f t="shared" si="50"/>
        <v>4.1402184217506043E-2</v>
      </c>
    </row>
    <row r="227" spans="1:15" x14ac:dyDescent="0.2">
      <c r="A227" s="47">
        <v>4.8</v>
      </c>
      <c r="B227" s="47">
        <v>32.004000000000005</v>
      </c>
      <c r="C227" s="11">
        <v>8.89</v>
      </c>
      <c r="D227" s="48">
        <f t="shared" si="42"/>
        <v>8.9586789883186881</v>
      </c>
      <c r="E227" s="48">
        <f t="shared" si="46"/>
        <v>32.46822290875393</v>
      </c>
      <c r="F227" s="11">
        <f t="shared" si="43"/>
        <v>4.716803436478424E-3</v>
      </c>
      <c r="G227" s="11">
        <f t="shared" si="44"/>
        <v>0.18620592719712092</v>
      </c>
      <c r="H227" s="11">
        <f t="shared" si="45"/>
        <v>32.26754968127841</v>
      </c>
      <c r="I227" s="12">
        <f t="shared" si="39"/>
        <v>22.34471126365451</v>
      </c>
      <c r="J227" s="49">
        <f t="shared" si="40"/>
        <v>26.119339441227854</v>
      </c>
      <c r="K227" s="50">
        <f t="shared" si="47"/>
        <v>48.464050704882368</v>
      </c>
      <c r="L227" s="11">
        <f t="shared" si="41"/>
        <v>0.40386708920735309</v>
      </c>
      <c r="M227" s="11">
        <f t="shared" si="48"/>
        <v>3.6181156061553432</v>
      </c>
      <c r="N227" s="12">
        <f t="shared" si="49"/>
        <v>1178.1971839258169</v>
      </c>
      <c r="O227" s="18">
        <f t="shared" si="50"/>
        <v>4.1134074470792335E-2</v>
      </c>
    </row>
    <row r="228" spans="1:15" x14ac:dyDescent="0.2">
      <c r="A228" s="47">
        <v>4.82</v>
      </c>
      <c r="B228" s="47">
        <v>31.968000000000004</v>
      </c>
      <c r="C228" s="11">
        <v>8.8800000000000008</v>
      </c>
      <c r="D228" s="48">
        <f t="shared" si="42"/>
        <v>8.9623752659578759</v>
      </c>
      <c r="E228" s="48">
        <f t="shared" si="46"/>
        <v>32.647470414073091</v>
      </c>
      <c r="F228" s="11">
        <f t="shared" si="43"/>
        <v>6.7856844416306636E-3</v>
      </c>
      <c r="G228" s="11">
        <f t="shared" si="44"/>
        <v>0.18342879187341402</v>
      </c>
      <c r="H228" s="11">
        <f t="shared" si="45"/>
        <v>32.446760316392009</v>
      </c>
      <c r="I228" s="12">
        <f t="shared" si="39"/>
        <v>22.011455024809681</v>
      </c>
      <c r="J228" s="49">
        <f t="shared" si="40"/>
        <v>26.140897138998518</v>
      </c>
      <c r="K228" s="50">
        <f t="shared" si="47"/>
        <v>48.152352163808203</v>
      </c>
      <c r="L228" s="11">
        <f t="shared" si="41"/>
        <v>0.40126960136506834</v>
      </c>
      <c r="M228" s="11">
        <f t="shared" si="48"/>
        <v>3.5963287502550654</v>
      </c>
      <c r="N228" s="12">
        <f t="shared" si="49"/>
        <v>1178.1844036562813</v>
      </c>
      <c r="O228" s="18">
        <f t="shared" si="50"/>
        <v>4.0869962303333944E-2</v>
      </c>
    </row>
    <row r="229" spans="1:15" x14ac:dyDescent="0.2">
      <c r="A229" s="47">
        <v>4.84</v>
      </c>
      <c r="B229" s="47">
        <v>31.931999999999999</v>
      </c>
      <c r="C229" s="11">
        <v>8.8699999999999992</v>
      </c>
      <c r="D229" s="48">
        <f t="shared" si="42"/>
        <v>8.9660164161188316</v>
      </c>
      <c r="E229" s="48">
        <f t="shared" si="46"/>
        <v>32.826790742395467</v>
      </c>
      <c r="F229" s="11">
        <f t="shared" si="43"/>
        <v>9.2191521643047742E-3</v>
      </c>
      <c r="G229" s="11">
        <f t="shared" si="44"/>
        <v>0.18069307564265594</v>
      </c>
      <c r="H229" s="11">
        <f t="shared" si="45"/>
        <v>32.626044324402976</v>
      </c>
      <c r="I229" s="12">
        <f t="shared" si="39"/>
        <v>21.683169077118713</v>
      </c>
      <c r="J229" s="49">
        <f t="shared" si="40"/>
        <v>26.162142013045091</v>
      </c>
      <c r="K229" s="50">
        <f t="shared" si="47"/>
        <v>47.845311090163804</v>
      </c>
      <c r="L229" s="11">
        <f t="shared" si="41"/>
        <v>0.39871092575136502</v>
      </c>
      <c r="M229" s="11">
        <f t="shared" si="48"/>
        <v>3.5748487055726752</v>
      </c>
      <c r="N229" s="12">
        <f t="shared" si="49"/>
        <v>1178.1718948410348</v>
      </c>
      <c r="O229" s="18">
        <f t="shared" si="50"/>
        <v>4.0609788180882844E-2</v>
      </c>
    </row>
    <row r="230" spans="1:15" x14ac:dyDescent="0.2">
      <c r="A230" s="47">
        <v>4.8600000000000003</v>
      </c>
      <c r="B230" s="47">
        <v>31.931999999999999</v>
      </c>
      <c r="C230" s="11">
        <v>8.8699999999999992</v>
      </c>
      <c r="D230" s="48">
        <f t="shared" si="42"/>
        <v>8.9696032609905689</v>
      </c>
      <c r="E230" s="48">
        <f t="shared" si="46"/>
        <v>33.006182807615282</v>
      </c>
      <c r="F230" s="11">
        <f t="shared" si="43"/>
        <v>9.9208095999555462E-3</v>
      </c>
      <c r="G230" s="11">
        <f t="shared" si="44"/>
        <v>0.17799816076712005</v>
      </c>
      <c r="H230" s="11">
        <f t="shared" si="45"/>
        <v>32.805400611004231</v>
      </c>
      <c r="I230" s="12">
        <f t="shared" si="39"/>
        <v>21.359779292054405</v>
      </c>
      <c r="J230" s="49">
        <f t="shared" si="40"/>
        <v>26.183078471503297</v>
      </c>
      <c r="K230" s="50">
        <f t="shared" si="47"/>
        <v>47.542857763557706</v>
      </c>
      <c r="L230" s="11">
        <f t="shared" si="41"/>
        <v>0.39619048136298091</v>
      </c>
      <c r="M230" s="11">
        <f t="shared" si="48"/>
        <v>3.5536714336068167</v>
      </c>
      <c r="N230" s="12">
        <f t="shared" si="49"/>
        <v>1178.159651033902</v>
      </c>
      <c r="O230" s="18">
        <f t="shared" si="50"/>
        <v>4.035349345212777E-2</v>
      </c>
    </row>
    <row r="231" spans="1:15" x14ac:dyDescent="0.2">
      <c r="A231" s="47">
        <v>4.8899999999999997</v>
      </c>
      <c r="B231" s="47">
        <v>31.968000000000004</v>
      </c>
      <c r="C231" s="11">
        <v>8.8800000000000008</v>
      </c>
      <c r="D231" s="48">
        <f t="shared" si="42"/>
        <v>8.9748834742874291</v>
      </c>
      <c r="E231" s="48">
        <f t="shared" si="46"/>
        <v>33.275429311843901</v>
      </c>
      <c r="F231" s="11">
        <f t="shared" si="43"/>
        <v>9.0028736928530612E-3</v>
      </c>
      <c r="G231" s="11">
        <f t="shared" si="44"/>
        <v>0.17403096233268603</v>
      </c>
      <c r="H231" s="11">
        <f t="shared" si="45"/>
        <v>33.074568209570756</v>
      </c>
      <c r="I231" s="12">
        <f t="shared" si="39"/>
        <v>20.883715479922323</v>
      </c>
      <c r="J231" s="49">
        <f t="shared" si="40"/>
        <v>26.213914379879576</v>
      </c>
      <c r="K231" s="50">
        <f t="shared" si="47"/>
        <v>47.097629859801899</v>
      </c>
      <c r="L231" s="11">
        <f t="shared" si="41"/>
        <v>0.39248024883168248</v>
      </c>
      <c r="M231" s="11">
        <f t="shared" si="48"/>
        <v>3.5224644992236849</v>
      </c>
      <c r="N231" s="12">
        <f t="shared" si="49"/>
        <v>1178.1417685229615</v>
      </c>
      <c r="O231" s="18">
        <f t="shared" si="50"/>
        <v>3.9976199060362899E-2</v>
      </c>
    </row>
    <row r="232" spans="1:15" x14ac:dyDescent="0.2">
      <c r="A232" s="47">
        <v>4.91</v>
      </c>
      <c r="B232" s="47">
        <v>32.04</v>
      </c>
      <c r="C232" s="11">
        <v>8.9</v>
      </c>
      <c r="D232" s="48">
        <f t="shared" si="42"/>
        <v>8.9783380729904874</v>
      </c>
      <c r="E232" s="48">
        <f t="shared" si="46"/>
        <v>33.454996073303718</v>
      </c>
      <c r="F232" s="11">
        <f t="shared" si="43"/>
        <v>6.1368536798628703E-3</v>
      </c>
      <c r="G232" s="11">
        <f t="shared" si="44"/>
        <v>0.171435408366237</v>
      </c>
      <c r="H232" s="11">
        <f t="shared" si="45"/>
        <v>33.254100511561681</v>
      </c>
      <c r="I232" s="12">
        <f t="shared" si="39"/>
        <v>20.572249003948439</v>
      </c>
      <c r="J232" s="49">
        <f t="shared" si="40"/>
        <v>26.2340987051045</v>
      </c>
      <c r="K232" s="50">
        <f t="shared" si="47"/>
        <v>46.806347709052943</v>
      </c>
      <c r="L232" s="11">
        <f t="shared" si="41"/>
        <v>0.3900528975754412</v>
      </c>
      <c r="M232" s="11">
        <f t="shared" si="48"/>
        <v>3.5020267807818426</v>
      </c>
      <c r="N232" s="12">
        <f t="shared" si="49"/>
        <v>1178.1301601206299</v>
      </c>
      <c r="O232" s="18">
        <f t="shared" si="50"/>
        <v>3.9729351894582175E-2</v>
      </c>
    </row>
    <row r="233" spans="1:15" x14ac:dyDescent="0.2">
      <c r="A233" s="47">
        <v>4.93</v>
      </c>
      <c r="B233" s="47">
        <v>32.112000000000002</v>
      </c>
      <c r="C233" s="11">
        <v>8.92</v>
      </c>
      <c r="D233" s="48">
        <f t="shared" si="42"/>
        <v>8.9817411486930023</v>
      </c>
      <c r="E233" s="48">
        <f t="shared" si="46"/>
        <v>33.634630896277571</v>
      </c>
      <c r="F233" s="11">
        <f t="shared" si="43"/>
        <v>3.8119694419314321E-3</v>
      </c>
      <c r="G233" s="11">
        <f t="shared" si="44"/>
        <v>0.16887856532974238</v>
      </c>
      <c r="H233" s="11">
        <f t="shared" si="45"/>
        <v>33.433701389006288</v>
      </c>
      <c r="I233" s="12">
        <f t="shared" si="39"/>
        <v>20.265427839569085</v>
      </c>
      <c r="J233" s="49">
        <f t="shared" si="40"/>
        <v>26.253989589696911</v>
      </c>
      <c r="K233" s="50">
        <f t="shared" si="47"/>
        <v>46.519417429265999</v>
      </c>
      <c r="L233" s="11">
        <f t="shared" si="41"/>
        <v>0.38766181191054999</v>
      </c>
      <c r="M233" s="11">
        <f t="shared" si="48"/>
        <v>3.4818780478138738</v>
      </c>
      <c r="N233" s="12">
        <f t="shared" si="49"/>
        <v>1178.1187954522916</v>
      </c>
      <c r="O233" s="18">
        <f t="shared" si="50"/>
        <v>3.9486185611194435E-2</v>
      </c>
    </row>
    <row r="234" spans="1:15" x14ac:dyDescent="0.2">
      <c r="C234" s="11"/>
      <c r="D234" s="48"/>
      <c r="E234" s="48"/>
      <c r="F234" s="11"/>
      <c r="G234" s="11"/>
      <c r="H234" s="11"/>
      <c r="I234" s="12"/>
      <c r="J234" s="49"/>
      <c r="K234" s="50"/>
      <c r="L234" s="11"/>
      <c r="M234" s="11"/>
      <c r="N234" s="12"/>
      <c r="O234" s="18"/>
    </row>
    <row r="235" spans="1:15" x14ac:dyDescent="0.2">
      <c r="C235" s="11"/>
      <c r="D235" s="48"/>
      <c r="E235" s="48"/>
      <c r="F235" s="11"/>
      <c r="G235" s="11"/>
      <c r="H235" s="11"/>
      <c r="I235" s="12"/>
      <c r="J235" s="49"/>
      <c r="K235" s="50"/>
      <c r="L235" s="11"/>
      <c r="M235" s="11"/>
      <c r="N235" s="12"/>
      <c r="O235" s="18"/>
    </row>
    <row r="236" spans="1:15" x14ac:dyDescent="0.2">
      <c r="C236" s="11"/>
      <c r="D236" s="48"/>
      <c r="E236" s="48"/>
      <c r="F236" s="11"/>
      <c r="G236" s="11"/>
      <c r="H236" s="11"/>
      <c r="I236" s="12"/>
      <c r="J236" s="49"/>
      <c r="K236" s="50"/>
      <c r="L236" s="11"/>
      <c r="M236" s="11"/>
      <c r="N236" s="12"/>
      <c r="O236" s="18"/>
    </row>
    <row r="237" spans="1:15" x14ac:dyDescent="0.2">
      <c r="C237" s="11"/>
      <c r="D237" s="48"/>
      <c r="E237" s="48"/>
      <c r="F237" s="11"/>
      <c r="G237" s="11"/>
      <c r="H237" s="11"/>
      <c r="I237" s="12"/>
      <c r="J237" s="49"/>
      <c r="K237" s="50"/>
      <c r="L237" s="11"/>
      <c r="M237" s="11"/>
      <c r="N237" s="12"/>
      <c r="O237" s="18"/>
    </row>
    <row r="238" spans="1:15" x14ac:dyDescent="0.2">
      <c r="C238" s="11"/>
      <c r="D238" s="48"/>
      <c r="E238" s="48"/>
      <c r="F238" s="11"/>
      <c r="G238" s="11"/>
      <c r="H238" s="11"/>
      <c r="I238" s="12"/>
      <c r="J238" s="49"/>
      <c r="K238" s="50"/>
      <c r="L238" s="11"/>
      <c r="M238" s="11"/>
      <c r="N238" s="12"/>
      <c r="O238" s="18"/>
    </row>
    <row r="239" spans="1:15" x14ac:dyDescent="0.2">
      <c r="C239" s="11"/>
      <c r="D239" s="48"/>
      <c r="E239" s="48"/>
      <c r="F239" s="11"/>
      <c r="G239" s="11"/>
      <c r="H239" s="11"/>
      <c r="I239" s="12"/>
      <c r="J239" s="49"/>
      <c r="K239" s="50"/>
      <c r="L239" s="11"/>
      <c r="M239" s="11"/>
      <c r="N239" s="12"/>
      <c r="O239" s="18"/>
    </row>
    <row r="240" spans="1:15" x14ac:dyDescent="0.2">
      <c r="C240" s="11"/>
      <c r="D240" s="48"/>
      <c r="E240" s="48"/>
      <c r="F240" s="11"/>
      <c r="G240" s="11"/>
      <c r="H240" s="11"/>
      <c r="I240" s="12"/>
      <c r="J240" s="49"/>
      <c r="K240" s="50"/>
      <c r="L240" s="11"/>
      <c r="M240" s="11"/>
      <c r="N240" s="12"/>
      <c r="O240" s="18"/>
    </row>
    <row r="241" spans="3:15" x14ac:dyDescent="0.2">
      <c r="C241" s="11"/>
      <c r="D241" s="48"/>
      <c r="E241" s="48"/>
      <c r="F241" s="11"/>
      <c r="G241" s="11"/>
      <c r="H241" s="11"/>
      <c r="I241" s="12"/>
      <c r="J241" s="49"/>
      <c r="K241" s="50"/>
      <c r="L241" s="11"/>
      <c r="M241" s="11"/>
      <c r="N241" s="12"/>
      <c r="O241" s="18"/>
    </row>
    <row r="242" spans="3:15" x14ac:dyDescent="0.2">
      <c r="C242" s="11"/>
      <c r="D242" s="48"/>
      <c r="E242" s="48"/>
      <c r="F242" s="11"/>
      <c r="G242" s="11"/>
      <c r="H242" s="11"/>
      <c r="I242" s="12"/>
      <c r="J242" s="49"/>
      <c r="K242" s="50"/>
      <c r="L242" s="11"/>
      <c r="M242" s="11"/>
      <c r="N242" s="12"/>
      <c r="O242" s="18"/>
    </row>
    <row r="243" spans="3:15" x14ac:dyDescent="0.2">
      <c r="C243" s="11"/>
      <c r="D243" s="48"/>
      <c r="E243" s="48"/>
      <c r="F243" s="11"/>
      <c r="G243" s="11"/>
      <c r="H243" s="11"/>
      <c r="I243" s="12"/>
      <c r="J243" s="49"/>
      <c r="K243" s="50"/>
      <c r="L243" s="11"/>
      <c r="M243" s="11"/>
      <c r="N243" s="12"/>
      <c r="O243" s="18"/>
    </row>
    <row r="244" spans="3:15" x14ac:dyDescent="0.2">
      <c r="C244" s="11"/>
      <c r="D244" s="48"/>
      <c r="E244" s="48"/>
      <c r="F244" s="11"/>
      <c r="G244" s="11"/>
      <c r="H244" s="11"/>
      <c r="I244" s="12"/>
      <c r="J244" s="49"/>
      <c r="K244" s="50"/>
      <c r="L244" s="11"/>
      <c r="M244" s="11"/>
      <c r="N244" s="12"/>
      <c r="O244" s="18"/>
    </row>
    <row r="245" spans="3:15" x14ac:dyDescent="0.2">
      <c r="C245" s="11"/>
      <c r="D245" s="48"/>
      <c r="E245" s="48"/>
      <c r="F245" s="11"/>
      <c r="G245" s="11"/>
      <c r="H245" s="11"/>
      <c r="I245" s="12"/>
      <c r="J245" s="49"/>
      <c r="K245" s="50"/>
      <c r="L245" s="11"/>
      <c r="M245" s="11"/>
      <c r="N245" s="12"/>
      <c r="O245" s="18"/>
    </row>
    <row r="246" spans="3:15" x14ac:dyDescent="0.2">
      <c r="C246" s="11"/>
      <c r="D246" s="48"/>
      <c r="E246" s="48"/>
      <c r="F246" s="11"/>
      <c r="G246" s="11"/>
      <c r="H246" s="11"/>
      <c r="I246" s="12"/>
      <c r="J246" s="49"/>
      <c r="K246" s="50"/>
      <c r="L246" s="11"/>
      <c r="M246" s="11"/>
      <c r="N246" s="12"/>
      <c r="O246" s="18"/>
    </row>
    <row r="247" spans="3:15" x14ac:dyDescent="0.2">
      <c r="C247" s="11"/>
      <c r="D247" s="48"/>
      <c r="E247" s="48"/>
      <c r="F247" s="11"/>
      <c r="G247" s="11"/>
      <c r="H247" s="11"/>
      <c r="I247" s="12"/>
      <c r="J247" s="49"/>
      <c r="K247" s="50"/>
      <c r="L247" s="11"/>
      <c r="M247" s="11"/>
      <c r="N247" s="12"/>
      <c r="O247" s="18"/>
    </row>
    <row r="248" spans="3:15" x14ac:dyDescent="0.2">
      <c r="C248" s="11"/>
      <c r="D248" s="48"/>
      <c r="E248" s="48"/>
      <c r="F248" s="11"/>
      <c r="G248" s="11"/>
      <c r="H248" s="11"/>
      <c r="I248" s="12"/>
      <c r="J248" s="49"/>
      <c r="K248" s="50"/>
      <c r="L248" s="11"/>
      <c r="M248" s="11"/>
      <c r="N248" s="12"/>
      <c r="O248" s="18"/>
    </row>
    <row r="249" spans="3:15" x14ac:dyDescent="0.2">
      <c r="C249" s="11"/>
      <c r="D249" s="48"/>
      <c r="E249" s="48"/>
      <c r="F249" s="11"/>
      <c r="G249" s="11"/>
      <c r="H249" s="11"/>
      <c r="I249" s="12"/>
      <c r="J249" s="49"/>
      <c r="K249" s="50"/>
      <c r="L249" s="11"/>
      <c r="M249" s="11"/>
      <c r="N249" s="12"/>
      <c r="O249" s="18"/>
    </row>
    <row r="250" spans="3:15" x14ac:dyDescent="0.2">
      <c r="C250" s="11"/>
      <c r="D250" s="48"/>
      <c r="E250" s="48"/>
      <c r="F250" s="11"/>
      <c r="G250" s="11"/>
      <c r="H250" s="11"/>
      <c r="I250" s="12"/>
      <c r="J250" s="49"/>
      <c r="K250" s="50"/>
      <c r="L250" s="11"/>
      <c r="M250" s="11"/>
      <c r="N250" s="12"/>
      <c r="O250" s="18"/>
    </row>
    <row r="251" spans="3:15" x14ac:dyDescent="0.2">
      <c r="C251" s="11"/>
      <c r="D251" s="48"/>
      <c r="E251" s="48"/>
      <c r="F251" s="11"/>
      <c r="G251" s="11"/>
      <c r="H251" s="11"/>
      <c r="I251" s="12"/>
      <c r="J251" s="49"/>
      <c r="K251" s="50"/>
      <c r="L251" s="11"/>
      <c r="M251" s="11"/>
      <c r="N251" s="12"/>
      <c r="O251" s="18"/>
    </row>
    <row r="252" spans="3:15" x14ac:dyDescent="0.2">
      <c r="C252" s="11"/>
      <c r="D252" s="48"/>
      <c r="E252" s="48"/>
      <c r="F252" s="11"/>
      <c r="G252" s="11"/>
      <c r="H252" s="11"/>
      <c r="I252" s="12"/>
      <c r="J252" s="49"/>
      <c r="K252" s="50"/>
      <c r="L252" s="11"/>
      <c r="M252" s="11"/>
      <c r="N252" s="12"/>
      <c r="O252" s="18"/>
    </row>
    <row r="253" spans="3:15" x14ac:dyDescent="0.2">
      <c r="C253" s="11"/>
      <c r="D253" s="48"/>
      <c r="E253" s="48"/>
      <c r="F253" s="11"/>
      <c r="G253" s="11"/>
      <c r="H253" s="11"/>
      <c r="I253" s="12"/>
      <c r="J253" s="49"/>
      <c r="K253" s="50"/>
      <c r="L253" s="11"/>
      <c r="M253" s="11"/>
      <c r="N253" s="12"/>
      <c r="O253" s="18"/>
    </row>
    <row r="254" spans="3:15" x14ac:dyDescent="0.2">
      <c r="C254" s="11"/>
      <c r="D254" s="48"/>
      <c r="E254" s="48"/>
      <c r="F254" s="11"/>
      <c r="G254" s="11"/>
      <c r="H254" s="11"/>
      <c r="I254" s="12"/>
      <c r="J254" s="49"/>
      <c r="K254" s="50"/>
      <c r="L254" s="11"/>
      <c r="M254" s="11"/>
      <c r="N254" s="12"/>
      <c r="O254" s="18"/>
    </row>
    <row r="255" spans="3:15" x14ac:dyDescent="0.2">
      <c r="C255" s="11"/>
      <c r="D255" s="48"/>
      <c r="E255" s="48"/>
      <c r="F255" s="11"/>
      <c r="G255" s="11"/>
      <c r="H255" s="11"/>
      <c r="I255" s="12"/>
      <c r="J255" s="49"/>
      <c r="K255" s="50"/>
      <c r="L255" s="11"/>
      <c r="M255" s="11"/>
      <c r="N255" s="12"/>
      <c r="O255" s="18"/>
    </row>
    <row r="256" spans="3:15" x14ac:dyDescent="0.2">
      <c r="C256" s="11"/>
      <c r="D256" s="48"/>
      <c r="E256" s="48"/>
      <c r="F256" s="11"/>
      <c r="G256" s="11"/>
      <c r="H256" s="11"/>
      <c r="I256" s="12"/>
      <c r="J256" s="49"/>
      <c r="K256" s="50"/>
      <c r="L256" s="11"/>
      <c r="M256" s="11"/>
      <c r="N256" s="12"/>
      <c r="O256" s="18"/>
    </row>
    <row r="257" spans="3:15" x14ac:dyDescent="0.2">
      <c r="C257" s="11"/>
      <c r="D257" s="48"/>
      <c r="E257" s="48"/>
      <c r="F257" s="11"/>
      <c r="G257" s="11"/>
      <c r="H257" s="11"/>
      <c r="I257" s="12"/>
      <c r="J257" s="49"/>
      <c r="K257" s="50"/>
      <c r="L257" s="11"/>
      <c r="M257" s="11"/>
      <c r="N257" s="12"/>
      <c r="O257" s="18"/>
    </row>
    <row r="258" spans="3:15" x14ac:dyDescent="0.2">
      <c r="C258" s="11"/>
      <c r="D258" s="48"/>
      <c r="E258" s="48"/>
      <c r="F258" s="11"/>
      <c r="G258" s="11"/>
      <c r="H258" s="11"/>
      <c r="I258" s="12"/>
      <c r="J258" s="49"/>
      <c r="K258" s="50"/>
      <c r="L258" s="11"/>
      <c r="M258" s="11"/>
      <c r="N258" s="12"/>
      <c r="O258" s="18"/>
    </row>
    <row r="259" spans="3:15" x14ac:dyDescent="0.2">
      <c r="C259" s="11"/>
      <c r="D259" s="48"/>
      <c r="E259" s="48"/>
      <c r="F259" s="11"/>
      <c r="G259" s="11"/>
      <c r="H259" s="11"/>
      <c r="I259" s="12"/>
      <c r="J259" s="49"/>
      <c r="K259" s="50"/>
      <c r="L259" s="11"/>
      <c r="M259" s="11"/>
      <c r="N259" s="12"/>
      <c r="O259" s="18"/>
    </row>
    <row r="260" spans="3:15" x14ac:dyDescent="0.2">
      <c r="C260" s="11"/>
      <c r="D260" s="48"/>
      <c r="E260" s="48"/>
      <c r="F260" s="11"/>
      <c r="G260" s="11"/>
      <c r="H260" s="11"/>
      <c r="I260" s="12"/>
      <c r="J260" s="49"/>
      <c r="K260" s="50"/>
      <c r="L260" s="11"/>
      <c r="M260" s="11"/>
      <c r="N260" s="12"/>
      <c r="O260" s="18"/>
    </row>
    <row r="261" spans="3:15" x14ac:dyDescent="0.2">
      <c r="C261" s="11"/>
      <c r="D261" s="48"/>
      <c r="E261" s="48"/>
      <c r="F261" s="11"/>
      <c r="G261" s="11"/>
      <c r="H261" s="11"/>
      <c r="I261" s="12"/>
      <c r="J261" s="49"/>
      <c r="K261" s="50"/>
      <c r="L261" s="11"/>
      <c r="M261" s="11"/>
      <c r="N261" s="12"/>
      <c r="O261" s="18"/>
    </row>
    <row r="262" spans="3:15" x14ac:dyDescent="0.2">
      <c r="C262" s="11"/>
      <c r="D262" s="48"/>
      <c r="E262" s="48"/>
      <c r="F262" s="11"/>
      <c r="G262" s="11"/>
      <c r="H262" s="11"/>
      <c r="I262" s="12"/>
      <c r="J262" s="49"/>
      <c r="K262" s="50"/>
      <c r="L262" s="11"/>
      <c r="M262" s="11"/>
      <c r="N262" s="12"/>
      <c r="O262" s="18"/>
    </row>
    <row r="263" spans="3:15" x14ac:dyDescent="0.2">
      <c r="C263" s="11"/>
      <c r="D263" s="48"/>
      <c r="E263" s="48"/>
      <c r="F263" s="11"/>
      <c r="G263" s="11"/>
      <c r="H263" s="11"/>
      <c r="I263" s="12"/>
      <c r="J263" s="49"/>
      <c r="K263" s="50"/>
      <c r="L263" s="11"/>
      <c r="M263" s="11"/>
      <c r="N263" s="12"/>
      <c r="O263" s="18"/>
    </row>
    <row r="264" spans="3:15" x14ac:dyDescent="0.2">
      <c r="C264" s="11"/>
      <c r="D264" s="48"/>
      <c r="E264" s="48"/>
      <c r="F264" s="11"/>
      <c r="G264" s="11"/>
      <c r="H264" s="11"/>
      <c r="I264" s="12"/>
      <c r="J264" s="49"/>
      <c r="K264" s="50"/>
      <c r="L264" s="11"/>
      <c r="M264" s="11"/>
      <c r="N264" s="12"/>
      <c r="O264" s="18"/>
    </row>
    <row r="265" spans="3:15" x14ac:dyDescent="0.2">
      <c r="C265" s="11"/>
      <c r="D265" s="48"/>
      <c r="E265" s="48"/>
      <c r="F265" s="11"/>
      <c r="G265" s="11"/>
      <c r="H265" s="11"/>
      <c r="I265" s="12"/>
      <c r="J265" s="49"/>
      <c r="K265" s="50"/>
      <c r="L265" s="11"/>
      <c r="M265" s="11"/>
      <c r="N265" s="12"/>
      <c r="O265" s="18"/>
    </row>
    <row r="266" spans="3:15" x14ac:dyDescent="0.2">
      <c r="C266" s="11"/>
      <c r="D266" s="48"/>
      <c r="E266" s="48"/>
      <c r="F266" s="11"/>
      <c r="G266" s="11"/>
      <c r="H266" s="11"/>
      <c r="I266" s="12"/>
      <c r="J266" s="49"/>
      <c r="K266" s="50"/>
      <c r="L266" s="11"/>
      <c r="M266" s="11"/>
      <c r="N266" s="12"/>
      <c r="O266" s="18"/>
    </row>
    <row r="267" spans="3:15" x14ac:dyDescent="0.2">
      <c r="C267" s="11"/>
      <c r="D267" s="48"/>
      <c r="E267" s="48"/>
      <c r="F267" s="11"/>
      <c r="G267" s="11"/>
      <c r="H267" s="11"/>
      <c r="I267" s="12"/>
      <c r="J267" s="49"/>
      <c r="K267" s="50"/>
      <c r="L267" s="11"/>
      <c r="M267" s="11"/>
      <c r="N267" s="12"/>
      <c r="O267" s="18"/>
    </row>
    <row r="268" spans="3:15" x14ac:dyDescent="0.2">
      <c r="C268" s="11"/>
      <c r="D268" s="48"/>
      <c r="E268" s="48"/>
      <c r="F268" s="11"/>
      <c r="G268" s="11"/>
      <c r="H268" s="11"/>
      <c r="I268" s="12"/>
      <c r="J268" s="49"/>
      <c r="K268" s="50"/>
      <c r="L268" s="11"/>
      <c r="M268" s="11"/>
      <c r="N268" s="12"/>
      <c r="O268" s="18"/>
    </row>
    <row r="269" spans="3:15" x14ac:dyDescent="0.2">
      <c r="C269" s="11"/>
      <c r="D269" s="48"/>
      <c r="E269" s="48"/>
      <c r="F269" s="11"/>
      <c r="G269" s="11"/>
      <c r="H269" s="11"/>
      <c r="I269" s="12"/>
      <c r="J269" s="49"/>
      <c r="K269" s="50"/>
      <c r="L269" s="11"/>
      <c r="M269" s="11"/>
      <c r="N269" s="12"/>
      <c r="O269" s="18"/>
    </row>
    <row r="270" spans="3:15" x14ac:dyDescent="0.2">
      <c r="C270" s="11"/>
      <c r="D270" s="48"/>
      <c r="E270" s="48"/>
      <c r="F270" s="11"/>
      <c r="G270" s="11"/>
      <c r="H270" s="11"/>
      <c r="I270" s="12"/>
      <c r="J270" s="49"/>
      <c r="K270" s="50"/>
      <c r="L270" s="11"/>
      <c r="M270" s="11"/>
      <c r="N270" s="12"/>
      <c r="O270" s="18"/>
    </row>
    <row r="271" spans="3:15" x14ac:dyDescent="0.2">
      <c r="C271" s="11"/>
      <c r="D271" s="48"/>
      <c r="E271" s="48"/>
      <c r="F271" s="11"/>
      <c r="G271" s="11"/>
      <c r="H271" s="11"/>
      <c r="I271" s="12"/>
      <c r="J271" s="49"/>
      <c r="K271" s="50"/>
      <c r="L271" s="11"/>
      <c r="M271" s="11"/>
      <c r="N271" s="12"/>
      <c r="O271" s="18"/>
    </row>
    <row r="272" spans="3:15" x14ac:dyDescent="0.2">
      <c r="C272" s="11"/>
      <c r="D272" s="48"/>
      <c r="E272" s="48"/>
      <c r="F272" s="11"/>
      <c r="G272" s="11"/>
      <c r="H272" s="11"/>
      <c r="I272" s="12"/>
      <c r="J272" s="49"/>
      <c r="K272" s="50"/>
      <c r="L272" s="11"/>
      <c r="M272" s="11"/>
      <c r="N272" s="12"/>
      <c r="O272" s="18"/>
    </row>
    <row r="273" spans="3:15" x14ac:dyDescent="0.2">
      <c r="C273" s="11"/>
      <c r="D273" s="48"/>
      <c r="E273" s="48"/>
      <c r="F273" s="11"/>
      <c r="G273" s="11"/>
      <c r="H273" s="11"/>
      <c r="I273" s="12"/>
      <c r="J273" s="49"/>
      <c r="K273" s="50"/>
      <c r="L273" s="11"/>
      <c r="M273" s="11"/>
      <c r="N273" s="12"/>
      <c r="O273" s="18"/>
    </row>
    <row r="274" spans="3:15" x14ac:dyDescent="0.2">
      <c r="C274" s="11"/>
      <c r="D274" s="48"/>
      <c r="E274" s="48"/>
      <c r="F274" s="11"/>
      <c r="G274" s="11"/>
      <c r="H274" s="11"/>
      <c r="I274" s="12"/>
      <c r="J274" s="49"/>
      <c r="K274" s="50"/>
      <c r="L274" s="11"/>
      <c r="M274" s="11"/>
      <c r="N274" s="12"/>
      <c r="O274" s="18"/>
    </row>
    <row r="275" spans="3:15" x14ac:dyDescent="0.2">
      <c r="C275" s="11"/>
      <c r="D275" s="48"/>
      <c r="E275" s="48"/>
      <c r="F275" s="11"/>
      <c r="G275" s="11"/>
      <c r="H275" s="11"/>
      <c r="I275" s="12"/>
      <c r="J275" s="49"/>
      <c r="K275" s="50"/>
      <c r="L275" s="11"/>
      <c r="M275" s="11"/>
      <c r="N275" s="12"/>
      <c r="O275" s="18"/>
    </row>
    <row r="276" spans="3:15" x14ac:dyDescent="0.2">
      <c r="C276" s="11"/>
      <c r="D276" s="48"/>
      <c r="E276" s="48"/>
      <c r="F276" s="11"/>
      <c r="G276" s="11"/>
      <c r="H276" s="11"/>
      <c r="I276" s="12"/>
      <c r="J276" s="49"/>
      <c r="K276" s="50"/>
      <c r="L276" s="11"/>
      <c r="M276" s="11"/>
      <c r="N276" s="11"/>
      <c r="O276" s="11"/>
    </row>
    <row r="277" spans="3:15" x14ac:dyDescent="0.2">
      <c r="C277" s="11"/>
      <c r="D277" s="48"/>
      <c r="E277" s="48"/>
      <c r="F277" s="11"/>
      <c r="G277" s="11"/>
      <c r="H277" s="11"/>
      <c r="I277" s="12"/>
      <c r="J277" s="49"/>
      <c r="K277" s="50"/>
      <c r="L277" s="11"/>
      <c r="M277" s="11"/>
      <c r="N277" s="11"/>
      <c r="O277" s="11"/>
    </row>
    <row r="278" spans="3:15" x14ac:dyDescent="0.2">
      <c r="C278" s="11"/>
      <c r="D278" s="48"/>
      <c r="E278" s="48"/>
      <c r="F278" s="11"/>
      <c r="G278" s="11"/>
      <c r="H278" s="11"/>
      <c r="I278" s="12"/>
      <c r="J278" s="49"/>
      <c r="K278" s="50"/>
      <c r="L278" s="11"/>
      <c r="M278" s="11"/>
      <c r="N278" s="11"/>
      <c r="O278" s="11"/>
    </row>
    <row r="279" spans="3:15" x14ac:dyDescent="0.2">
      <c r="C279" s="11"/>
      <c r="D279" s="48"/>
      <c r="E279" s="48"/>
      <c r="F279" s="11"/>
      <c r="G279" s="11"/>
      <c r="H279" s="11"/>
      <c r="I279" s="12"/>
      <c r="J279" s="49"/>
      <c r="K279" s="50"/>
      <c r="L279" s="11"/>
      <c r="M279" s="11"/>
      <c r="N279" s="11"/>
      <c r="O279" s="11"/>
    </row>
    <row r="280" spans="3:15" x14ac:dyDescent="0.2">
      <c r="C280" s="11"/>
      <c r="D280" s="48"/>
      <c r="E280" s="48"/>
      <c r="F280" s="11"/>
      <c r="G280" s="11"/>
      <c r="H280" s="11"/>
      <c r="I280" s="12"/>
      <c r="J280" s="49"/>
      <c r="K280" s="50"/>
      <c r="L280" s="11"/>
      <c r="M280" s="11"/>
      <c r="N280" s="11"/>
      <c r="O280" s="11"/>
    </row>
    <row r="281" spans="3:15" x14ac:dyDescent="0.2">
      <c r="C281" s="11"/>
      <c r="D281" s="48"/>
      <c r="E281" s="48"/>
      <c r="F281" s="11"/>
      <c r="G281" s="11"/>
      <c r="H281" s="11"/>
      <c r="I281" s="12"/>
      <c r="J281" s="49"/>
      <c r="K281" s="50"/>
      <c r="L281" s="11"/>
      <c r="M281" s="11"/>
      <c r="N281" s="11"/>
      <c r="O281" s="11"/>
    </row>
    <row r="282" spans="3:15" x14ac:dyDescent="0.2">
      <c r="C282" s="11"/>
      <c r="D282" s="48"/>
      <c r="E282" s="48"/>
      <c r="F282" s="11"/>
      <c r="G282" s="11"/>
      <c r="H282" s="11"/>
      <c r="I282" s="12"/>
      <c r="J282" s="49"/>
      <c r="K282" s="50"/>
      <c r="L282" s="11"/>
      <c r="M282" s="11"/>
      <c r="N282" s="11"/>
      <c r="O282" s="11"/>
    </row>
    <row r="283" spans="3:15" x14ac:dyDescent="0.2">
      <c r="C283" s="11"/>
      <c r="D283" s="48"/>
      <c r="E283" s="48"/>
      <c r="F283" s="11"/>
      <c r="G283" s="11"/>
      <c r="H283" s="11"/>
      <c r="I283" s="12"/>
      <c r="J283" s="49"/>
      <c r="K283" s="50"/>
      <c r="L283" s="11"/>
      <c r="M283" s="11"/>
      <c r="N283" s="11"/>
      <c r="O283" s="11"/>
    </row>
    <row r="284" spans="3:15" x14ac:dyDescent="0.2">
      <c r="C284" s="11"/>
      <c r="D284" s="48"/>
      <c r="E284" s="48"/>
      <c r="F284" s="11"/>
      <c r="G284" s="11"/>
      <c r="H284" s="11"/>
      <c r="I284" s="12"/>
      <c r="J284" s="49"/>
      <c r="K284" s="50"/>
      <c r="L284" s="11"/>
      <c r="M284" s="11"/>
      <c r="N284" s="11"/>
      <c r="O284" s="11"/>
    </row>
    <row r="285" spans="3:15" x14ac:dyDescent="0.2">
      <c r="C285" s="11"/>
      <c r="D285" s="48"/>
      <c r="E285" s="48"/>
      <c r="F285" s="11"/>
      <c r="G285" s="11"/>
      <c r="H285" s="11"/>
      <c r="I285" s="12"/>
      <c r="J285" s="49"/>
      <c r="K285" s="50"/>
      <c r="L285" s="11"/>
      <c r="M285" s="11"/>
      <c r="N285" s="11"/>
      <c r="O285" s="11"/>
    </row>
    <row r="286" spans="3:15" x14ac:dyDescent="0.2">
      <c r="C286" s="11"/>
      <c r="D286" s="48"/>
      <c r="E286" s="48"/>
      <c r="F286" s="11"/>
      <c r="G286" s="11"/>
      <c r="H286" s="11"/>
      <c r="I286" s="12"/>
      <c r="J286" s="49"/>
      <c r="K286" s="50"/>
      <c r="L286" s="11"/>
      <c r="M286" s="11"/>
      <c r="N286" s="11"/>
      <c r="O286" s="11"/>
    </row>
    <row r="287" spans="3:15" x14ac:dyDescent="0.2">
      <c r="C287" s="11"/>
      <c r="D287" s="48"/>
      <c r="E287" s="48"/>
      <c r="F287" s="11"/>
      <c r="G287" s="11"/>
      <c r="H287" s="11"/>
      <c r="I287" s="12"/>
      <c r="J287" s="49"/>
      <c r="K287" s="50"/>
      <c r="L287" s="11"/>
      <c r="M287" s="11"/>
      <c r="N287" s="11"/>
      <c r="O287" s="11"/>
    </row>
    <row r="288" spans="3:15" x14ac:dyDescent="0.2">
      <c r="C288" s="11"/>
      <c r="D288" s="48"/>
      <c r="E288" s="48"/>
      <c r="F288" s="11"/>
      <c r="G288" s="11"/>
      <c r="H288" s="11"/>
      <c r="I288" s="12"/>
      <c r="J288" s="49"/>
      <c r="K288" s="50"/>
      <c r="L288" s="11"/>
      <c r="M288" s="11"/>
      <c r="N288" s="11"/>
      <c r="O288" s="11"/>
    </row>
    <row r="289" spans="3:15" x14ac:dyDescent="0.2">
      <c r="C289" s="11"/>
      <c r="D289" s="48"/>
      <c r="E289" s="48"/>
      <c r="F289" s="11"/>
      <c r="G289" s="11"/>
      <c r="H289" s="11"/>
      <c r="I289" s="12"/>
      <c r="J289" s="49"/>
      <c r="K289" s="50"/>
      <c r="L289" s="11"/>
      <c r="M289" s="11"/>
      <c r="N289" s="11"/>
      <c r="O289" s="11"/>
    </row>
    <row r="290" spans="3:15" x14ac:dyDescent="0.2">
      <c r="C290" s="11"/>
      <c r="D290" s="48"/>
      <c r="E290" s="48"/>
      <c r="F290" s="11"/>
      <c r="G290" s="11"/>
      <c r="H290" s="11"/>
      <c r="I290" s="12"/>
      <c r="J290" s="49"/>
      <c r="K290" s="50"/>
      <c r="L290" s="11"/>
      <c r="M290" s="11"/>
      <c r="N290" s="11"/>
      <c r="O290" s="11"/>
    </row>
    <row r="291" spans="3:15" x14ac:dyDescent="0.2">
      <c r="C291" s="11"/>
      <c r="D291" s="48"/>
      <c r="E291" s="48"/>
      <c r="F291" s="11"/>
      <c r="G291" s="11"/>
      <c r="H291" s="11"/>
      <c r="I291" s="12"/>
      <c r="J291" s="49"/>
      <c r="K291" s="50"/>
      <c r="L291" s="11"/>
      <c r="M291" s="11"/>
      <c r="N291" s="11"/>
      <c r="O291" s="11"/>
    </row>
    <row r="292" spans="3:15" x14ac:dyDescent="0.2">
      <c r="C292" s="11"/>
      <c r="D292" s="48"/>
      <c r="E292" s="48"/>
      <c r="F292" s="11"/>
      <c r="G292" s="11"/>
      <c r="H292" s="11"/>
      <c r="I292" s="12"/>
      <c r="J292" s="49"/>
      <c r="K292" s="50"/>
      <c r="L292" s="11"/>
      <c r="M292" s="11"/>
      <c r="N292" s="11"/>
      <c r="O292" s="11"/>
    </row>
    <row r="293" spans="3:15" x14ac:dyDescent="0.2">
      <c r="C293" s="11"/>
      <c r="D293" s="48"/>
      <c r="E293" s="48"/>
      <c r="F293" s="11"/>
      <c r="G293" s="11"/>
      <c r="H293" s="11"/>
      <c r="I293" s="12"/>
      <c r="J293" s="49"/>
      <c r="K293" s="50"/>
      <c r="L293" s="11"/>
      <c r="M293" s="11"/>
      <c r="N293" s="11"/>
      <c r="O293" s="11"/>
    </row>
    <row r="294" spans="3:15" x14ac:dyDescent="0.2">
      <c r="C294" s="11"/>
      <c r="D294" s="48"/>
      <c r="E294" s="48"/>
      <c r="F294" s="11"/>
      <c r="G294" s="11"/>
      <c r="H294" s="11"/>
      <c r="I294" s="12"/>
      <c r="J294" s="49"/>
      <c r="K294" s="50"/>
      <c r="L294" s="11"/>
      <c r="M294" s="11"/>
      <c r="N294" s="11"/>
      <c r="O294" s="11"/>
    </row>
    <row r="295" spans="3:15" x14ac:dyDescent="0.2">
      <c r="C295" s="11"/>
      <c r="D295" s="48"/>
      <c r="E295" s="48"/>
      <c r="F295" s="11"/>
      <c r="G295" s="11"/>
      <c r="H295" s="11"/>
      <c r="I295" s="12"/>
      <c r="J295" s="49"/>
      <c r="K295" s="50"/>
      <c r="L295" s="11"/>
      <c r="M295" s="11"/>
      <c r="N295" s="11"/>
      <c r="O295" s="11"/>
    </row>
    <row r="296" spans="3:15" x14ac:dyDescent="0.2">
      <c r="C296" s="11"/>
      <c r="D296" s="48"/>
      <c r="E296" s="48"/>
      <c r="F296" s="11"/>
      <c r="G296" s="11"/>
      <c r="H296" s="11"/>
      <c r="I296" s="12"/>
      <c r="J296" s="49"/>
      <c r="K296" s="50"/>
      <c r="L296" s="11"/>
      <c r="M296" s="11"/>
      <c r="N296" s="11"/>
      <c r="O296" s="11"/>
    </row>
    <row r="297" spans="3:15" x14ac:dyDescent="0.2">
      <c r="C297" s="11"/>
      <c r="D297" s="48"/>
      <c r="E297" s="48"/>
      <c r="F297" s="11"/>
      <c r="G297" s="11"/>
      <c r="H297" s="11"/>
      <c r="I297" s="12"/>
      <c r="J297" s="49"/>
      <c r="K297" s="50"/>
      <c r="L297" s="11"/>
      <c r="M297" s="11"/>
      <c r="N297" s="11"/>
      <c r="O297" s="11"/>
    </row>
    <row r="298" spans="3:15" x14ac:dyDescent="0.2">
      <c r="C298" s="11"/>
      <c r="D298" s="48"/>
      <c r="E298" s="48"/>
      <c r="F298" s="11"/>
      <c r="G298" s="11"/>
      <c r="H298" s="11"/>
      <c r="I298" s="12"/>
      <c r="J298" s="49"/>
      <c r="K298" s="50"/>
      <c r="L298" s="11"/>
      <c r="M298" s="11"/>
      <c r="N298" s="11"/>
      <c r="O298" s="11"/>
    </row>
    <row r="299" spans="3:15" x14ac:dyDescent="0.2">
      <c r="C299" s="11"/>
      <c r="D299" s="48"/>
      <c r="E299" s="48"/>
      <c r="F299" s="11"/>
      <c r="G299" s="11"/>
      <c r="H299" s="11"/>
      <c r="I299" s="12"/>
      <c r="J299" s="49"/>
      <c r="K299" s="50"/>
      <c r="L299" s="11"/>
      <c r="M299" s="11"/>
      <c r="N299" s="11"/>
      <c r="O299" s="11"/>
    </row>
    <row r="300" spans="3:15" x14ac:dyDescent="0.2">
      <c r="C300" s="11"/>
      <c r="D300" s="48"/>
      <c r="E300" s="48"/>
      <c r="F300" s="11"/>
      <c r="G300" s="11"/>
      <c r="H300" s="11"/>
      <c r="I300" s="12"/>
      <c r="J300" s="49"/>
      <c r="K300" s="50"/>
      <c r="L300" s="11"/>
      <c r="M300" s="11"/>
      <c r="N300" s="11"/>
      <c r="O300" s="11"/>
    </row>
    <row r="301" spans="3:15" x14ac:dyDescent="0.2">
      <c r="C301" s="11"/>
      <c r="D301" s="48"/>
      <c r="E301" s="48"/>
      <c r="F301" s="11"/>
      <c r="G301" s="11"/>
      <c r="H301" s="11"/>
      <c r="I301" s="12"/>
      <c r="J301" s="49"/>
      <c r="K301" s="50"/>
      <c r="L301" s="11"/>
      <c r="M301" s="11"/>
      <c r="N301" s="11"/>
      <c r="O301" s="11"/>
    </row>
    <row r="302" spans="3:15" x14ac:dyDescent="0.2">
      <c r="C302" s="11"/>
      <c r="D302" s="48"/>
      <c r="E302" s="48"/>
      <c r="F302" s="11"/>
      <c r="G302" s="11"/>
      <c r="H302" s="11"/>
      <c r="I302" s="12"/>
      <c r="J302" s="49"/>
      <c r="K302" s="50"/>
      <c r="L302" s="11"/>
      <c r="M302" s="11"/>
      <c r="N302" s="11"/>
      <c r="O302" s="11"/>
    </row>
    <row r="303" spans="3:15" x14ac:dyDescent="0.2">
      <c r="C303" s="11"/>
      <c r="D303" s="48"/>
      <c r="E303" s="48"/>
      <c r="F303" s="11"/>
      <c r="G303" s="11"/>
      <c r="H303" s="11"/>
      <c r="I303" s="12"/>
      <c r="J303" s="49"/>
      <c r="K303" s="50"/>
      <c r="L303" s="11"/>
      <c r="M303" s="11"/>
      <c r="N303" s="11"/>
      <c r="O303" s="11"/>
    </row>
    <row r="304" spans="3:15" x14ac:dyDescent="0.2">
      <c r="C304" s="11"/>
      <c r="D304" s="48"/>
      <c r="E304" s="48"/>
      <c r="F304" s="11"/>
      <c r="G304" s="11"/>
      <c r="H304" s="11"/>
      <c r="I304" s="12"/>
      <c r="J304" s="49"/>
      <c r="K304" s="50"/>
      <c r="L304" s="11"/>
      <c r="M304" s="11"/>
      <c r="N304" s="11"/>
      <c r="O304" s="11"/>
    </row>
    <row r="305" spans="3:15" x14ac:dyDescent="0.2">
      <c r="C305" s="11"/>
      <c r="D305" s="48"/>
      <c r="E305" s="48"/>
      <c r="F305" s="11"/>
      <c r="G305" s="11"/>
      <c r="H305" s="11"/>
      <c r="I305" s="12"/>
      <c r="J305" s="49"/>
      <c r="K305" s="50"/>
      <c r="L305" s="11"/>
      <c r="M305" s="11"/>
      <c r="N305" s="11"/>
      <c r="O305" s="11"/>
    </row>
    <row r="306" spans="3:15" x14ac:dyDescent="0.2">
      <c r="C306" s="11"/>
      <c r="D306" s="48"/>
      <c r="E306" s="48"/>
      <c r="F306" s="11"/>
      <c r="G306" s="11"/>
      <c r="H306" s="11"/>
      <c r="I306" s="12"/>
      <c r="J306" s="49"/>
      <c r="K306" s="50"/>
      <c r="L306" s="11"/>
      <c r="M306" s="11"/>
      <c r="N306" s="11"/>
      <c r="O306" s="11"/>
    </row>
    <row r="307" spans="3:15" x14ac:dyDescent="0.2">
      <c r="C307" s="11"/>
      <c r="D307" s="48"/>
      <c r="E307" s="48"/>
      <c r="F307" s="11"/>
      <c r="G307" s="11"/>
      <c r="H307" s="11"/>
      <c r="I307" s="12"/>
      <c r="J307" s="49"/>
      <c r="K307" s="50"/>
      <c r="L307" s="11"/>
      <c r="M307" s="11"/>
      <c r="N307" s="11"/>
      <c r="O307" s="11"/>
    </row>
    <row r="308" spans="3:15" x14ac:dyDescent="0.2">
      <c r="C308" s="11"/>
      <c r="D308" s="48"/>
      <c r="E308" s="48"/>
      <c r="F308" s="11"/>
      <c r="G308" s="11"/>
      <c r="H308" s="11"/>
      <c r="I308" s="12"/>
      <c r="J308" s="49"/>
      <c r="K308" s="50"/>
      <c r="L308" s="11"/>
      <c r="M308" s="11"/>
      <c r="N308" s="11"/>
      <c r="O308" s="11"/>
    </row>
    <row r="309" spans="3:15" x14ac:dyDescent="0.2">
      <c r="C309" s="11"/>
      <c r="D309" s="48"/>
      <c r="E309" s="48"/>
      <c r="F309" s="11"/>
      <c r="G309" s="11"/>
      <c r="H309" s="11"/>
      <c r="I309" s="12"/>
      <c r="J309" s="49"/>
      <c r="K309" s="50"/>
      <c r="L309" s="11"/>
      <c r="M309" s="11"/>
      <c r="N309" s="11"/>
      <c r="O309" s="11"/>
    </row>
    <row r="310" spans="3:15" x14ac:dyDescent="0.2">
      <c r="C310" s="11"/>
      <c r="D310" s="48"/>
      <c r="E310" s="48"/>
      <c r="F310" s="11"/>
      <c r="G310" s="11"/>
      <c r="H310" s="11"/>
      <c r="I310" s="12"/>
      <c r="J310" s="49"/>
      <c r="K310" s="50"/>
      <c r="L310" s="11"/>
      <c r="M310" s="11"/>
      <c r="N310" s="11"/>
      <c r="O310" s="11"/>
    </row>
    <row r="311" spans="3:15" x14ac:dyDescent="0.2">
      <c r="C311" s="11"/>
      <c r="D311" s="48"/>
      <c r="E311" s="48"/>
      <c r="F311" s="11"/>
      <c r="G311" s="11"/>
      <c r="H311" s="11"/>
      <c r="I311" s="12"/>
      <c r="J311" s="49"/>
      <c r="K311" s="50"/>
      <c r="L311" s="11"/>
      <c r="M311" s="11"/>
      <c r="N311" s="11"/>
      <c r="O311" s="11"/>
    </row>
    <row r="312" spans="3:15" x14ac:dyDescent="0.2">
      <c r="C312" s="11"/>
      <c r="D312" s="48"/>
      <c r="E312" s="48"/>
      <c r="F312" s="11"/>
      <c r="G312" s="11"/>
      <c r="H312" s="11"/>
      <c r="I312" s="12"/>
      <c r="J312" s="49"/>
      <c r="K312" s="50"/>
      <c r="L312" s="11"/>
      <c r="M312" s="11"/>
      <c r="N312" s="11"/>
      <c r="O312" s="11"/>
    </row>
    <row r="313" spans="3:15" x14ac:dyDescent="0.2">
      <c r="C313" s="11"/>
      <c r="D313" s="48"/>
      <c r="E313" s="48"/>
      <c r="F313" s="11"/>
      <c r="G313" s="11"/>
      <c r="H313" s="11"/>
      <c r="I313" s="12"/>
      <c r="J313" s="49"/>
      <c r="K313" s="50"/>
      <c r="L313" s="11"/>
      <c r="M313" s="11"/>
      <c r="N313" s="11"/>
      <c r="O313" s="11"/>
    </row>
    <row r="314" spans="3:15" x14ac:dyDescent="0.2">
      <c r="C314" s="11"/>
      <c r="D314" s="48"/>
      <c r="E314" s="48"/>
      <c r="F314" s="11"/>
      <c r="G314" s="11"/>
      <c r="H314" s="11"/>
      <c r="I314" s="12"/>
      <c r="J314" s="49"/>
      <c r="K314" s="50"/>
      <c r="L314" s="11"/>
      <c r="M314" s="11"/>
      <c r="N314" s="11"/>
      <c r="O314" s="11"/>
    </row>
    <row r="315" spans="3:15" x14ac:dyDescent="0.2">
      <c r="C315" s="11"/>
      <c r="D315" s="48"/>
      <c r="E315" s="48"/>
      <c r="F315" s="11"/>
      <c r="G315" s="11"/>
      <c r="H315" s="11"/>
      <c r="I315" s="12"/>
      <c r="J315" s="49"/>
      <c r="K315" s="50"/>
      <c r="L315" s="11"/>
      <c r="M315" s="11"/>
      <c r="N315" s="11"/>
      <c r="O315" s="11"/>
    </row>
    <row r="316" spans="3:15" x14ac:dyDescent="0.2">
      <c r="C316" s="11"/>
      <c r="D316" s="48"/>
      <c r="E316" s="48"/>
      <c r="F316" s="11"/>
      <c r="G316" s="11"/>
      <c r="H316" s="11"/>
      <c r="I316" s="12"/>
      <c r="J316" s="49"/>
      <c r="K316" s="50"/>
      <c r="L316" s="11"/>
      <c r="M316" s="11"/>
      <c r="N316" s="11"/>
      <c r="O316" s="11"/>
    </row>
    <row r="317" spans="3:15" x14ac:dyDescent="0.2">
      <c r="C317" s="11"/>
      <c r="D317" s="48"/>
      <c r="E317" s="48"/>
      <c r="F317" s="11"/>
      <c r="G317" s="11"/>
      <c r="H317" s="11"/>
      <c r="I317" s="12"/>
      <c r="J317" s="49"/>
      <c r="K317" s="50"/>
      <c r="L317" s="11"/>
      <c r="M317" s="11"/>
      <c r="N317" s="11"/>
      <c r="O317" s="11"/>
    </row>
    <row r="318" spans="3:15" x14ac:dyDescent="0.2">
      <c r="C318" s="11"/>
      <c r="D318" s="48"/>
      <c r="E318" s="48"/>
      <c r="F318" s="11"/>
      <c r="G318" s="11"/>
      <c r="H318" s="11"/>
      <c r="I318" s="12"/>
      <c r="J318" s="49"/>
      <c r="K318" s="50"/>
      <c r="L318" s="11"/>
      <c r="M318" s="11"/>
      <c r="N318" s="11"/>
      <c r="O318" s="11"/>
    </row>
    <row r="319" spans="3:15" x14ac:dyDescent="0.2">
      <c r="C319" s="11"/>
      <c r="D319" s="48"/>
      <c r="E319" s="48"/>
      <c r="F319" s="11"/>
      <c r="G319" s="11"/>
      <c r="H319" s="11"/>
      <c r="I319" s="12"/>
      <c r="J319" s="49"/>
      <c r="K319" s="50"/>
      <c r="L319" s="11"/>
      <c r="M319" s="11"/>
      <c r="N319" s="11"/>
      <c r="O319" s="11"/>
    </row>
    <row r="320" spans="3:15" x14ac:dyDescent="0.2">
      <c r="C320" s="11"/>
      <c r="D320" s="48"/>
      <c r="E320" s="48"/>
      <c r="F320" s="11"/>
      <c r="G320" s="11"/>
      <c r="H320" s="11"/>
      <c r="I320" s="12"/>
      <c r="J320" s="49"/>
      <c r="K320" s="50"/>
      <c r="L320" s="11"/>
      <c r="M320" s="11"/>
      <c r="N320" s="11"/>
      <c r="O320" s="11"/>
    </row>
    <row r="321" spans="3:15" x14ac:dyDescent="0.2">
      <c r="C321" s="11"/>
      <c r="D321" s="48"/>
      <c r="E321" s="48"/>
      <c r="F321" s="11"/>
      <c r="G321" s="11"/>
      <c r="H321" s="11"/>
      <c r="I321" s="12"/>
      <c r="J321" s="49"/>
      <c r="K321" s="50"/>
      <c r="L321" s="11"/>
      <c r="M321" s="11"/>
      <c r="N321" s="11"/>
      <c r="O321" s="11"/>
    </row>
    <row r="322" spans="3:15" x14ac:dyDescent="0.2">
      <c r="C322" s="11"/>
      <c r="D322" s="48"/>
      <c r="E322" s="48"/>
      <c r="F322" s="11"/>
      <c r="G322" s="11"/>
      <c r="H322" s="11"/>
      <c r="I322" s="12"/>
      <c r="J322" s="49"/>
      <c r="K322" s="50"/>
      <c r="L322" s="11"/>
      <c r="M322" s="11"/>
      <c r="N322" s="11"/>
      <c r="O322" s="11"/>
    </row>
    <row r="323" spans="3:15" x14ac:dyDescent="0.2">
      <c r="C323" s="11"/>
      <c r="D323" s="48"/>
      <c r="E323" s="48"/>
      <c r="F323" s="11"/>
      <c r="G323" s="11"/>
      <c r="H323" s="11"/>
      <c r="I323" s="12"/>
      <c r="J323" s="49"/>
      <c r="K323" s="50"/>
      <c r="L323" s="11"/>
      <c r="M323" s="11"/>
      <c r="N323" s="11"/>
      <c r="O323" s="11"/>
    </row>
    <row r="324" spans="3:15" x14ac:dyDescent="0.2">
      <c r="C324" s="11"/>
      <c r="D324" s="48"/>
      <c r="E324" s="48"/>
      <c r="F324" s="11"/>
      <c r="G324" s="11"/>
      <c r="H324" s="11"/>
      <c r="I324" s="12"/>
      <c r="J324" s="49"/>
      <c r="K324" s="50"/>
      <c r="L324" s="11"/>
      <c r="M324" s="11"/>
      <c r="N324" s="11"/>
      <c r="O324" s="11"/>
    </row>
    <row r="325" spans="3:15" x14ac:dyDescent="0.2">
      <c r="C325" s="11"/>
      <c r="D325" s="48"/>
      <c r="E325" s="48"/>
      <c r="F325" s="11"/>
      <c r="G325" s="11"/>
      <c r="H325" s="11"/>
      <c r="I325" s="12"/>
      <c r="J325" s="49"/>
      <c r="K325" s="50"/>
      <c r="L325" s="11"/>
      <c r="M325" s="11"/>
      <c r="N325" s="11"/>
      <c r="O325" s="11"/>
    </row>
    <row r="326" spans="3:15" x14ac:dyDescent="0.2">
      <c r="C326" s="11"/>
      <c r="D326" s="48"/>
      <c r="E326" s="48"/>
      <c r="F326" s="11"/>
      <c r="G326" s="11"/>
      <c r="H326" s="11"/>
      <c r="I326" s="12"/>
      <c r="J326" s="49"/>
      <c r="K326" s="50"/>
      <c r="L326" s="11"/>
      <c r="M326" s="11"/>
      <c r="N326" s="11"/>
      <c r="O326" s="11"/>
    </row>
    <row r="327" spans="3:15" x14ac:dyDescent="0.2">
      <c r="C327" s="11"/>
      <c r="D327" s="48"/>
      <c r="E327" s="48"/>
      <c r="F327" s="11"/>
      <c r="G327" s="11"/>
      <c r="H327" s="11"/>
      <c r="I327" s="12"/>
      <c r="J327" s="49"/>
      <c r="K327" s="50"/>
      <c r="L327" s="11"/>
      <c r="M327" s="11"/>
      <c r="N327" s="11"/>
      <c r="O327" s="11"/>
    </row>
    <row r="328" spans="3:15" x14ac:dyDescent="0.2">
      <c r="C328" s="11"/>
      <c r="D328" s="48"/>
      <c r="E328" s="48"/>
      <c r="F328" s="11"/>
      <c r="G328" s="11"/>
      <c r="H328" s="11"/>
      <c r="I328" s="12"/>
      <c r="J328" s="49"/>
      <c r="K328" s="50"/>
      <c r="L328" s="11"/>
      <c r="M328" s="11"/>
      <c r="N328" s="11"/>
      <c r="O328" s="11"/>
    </row>
    <row r="329" spans="3:15" x14ac:dyDescent="0.2">
      <c r="C329" s="11"/>
      <c r="D329" s="48"/>
      <c r="E329" s="48"/>
      <c r="F329" s="11"/>
      <c r="G329" s="11"/>
      <c r="H329" s="11"/>
      <c r="I329" s="12"/>
      <c r="J329" s="49"/>
      <c r="K329" s="50"/>
      <c r="L329" s="11"/>
      <c r="M329" s="11"/>
      <c r="N329" s="11"/>
      <c r="O329" s="11"/>
    </row>
    <row r="330" spans="3:15" x14ac:dyDescent="0.2">
      <c r="C330" s="11"/>
      <c r="D330" s="48"/>
      <c r="E330" s="48"/>
      <c r="F330" s="11"/>
      <c r="G330" s="11"/>
      <c r="H330" s="11"/>
      <c r="I330" s="12"/>
      <c r="J330" s="49"/>
      <c r="K330" s="50"/>
      <c r="L330" s="11"/>
      <c r="M330" s="11"/>
      <c r="N330" s="11"/>
      <c r="O330" s="11"/>
    </row>
    <row r="331" spans="3:15" x14ac:dyDescent="0.2">
      <c r="C331" s="11"/>
      <c r="D331" s="48"/>
      <c r="E331" s="48"/>
      <c r="F331" s="11"/>
      <c r="G331" s="11"/>
      <c r="H331" s="11"/>
      <c r="I331" s="12"/>
      <c r="J331" s="49"/>
      <c r="K331" s="50"/>
      <c r="L331" s="11"/>
      <c r="M331" s="11"/>
      <c r="N331" s="11"/>
      <c r="O331" s="11"/>
    </row>
    <row r="332" spans="3:15" x14ac:dyDescent="0.2">
      <c r="C332" s="11"/>
      <c r="D332" s="48"/>
      <c r="E332" s="48"/>
      <c r="F332" s="11"/>
      <c r="G332" s="11"/>
      <c r="H332" s="11"/>
      <c r="I332" s="12"/>
      <c r="J332" s="49"/>
      <c r="K332" s="50"/>
      <c r="L332" s="11"/>
      <c r="M332" s="11"/>
      <c r="N332" s="11"/>
      <c r="O332" s="11"/>
    </row>
    <row r="333" spans="3:15" x14ac:dyDescent="0.2">
      <c r="C333" s="11"/>
      <c r="D333" s="48"/>
      <c r="E333" s="48"/>
      <c r="F333" s="11"/>
      <c r="G333" s="11"/>
      <c r="H333" s="11"/>
      <c r="I333" s="12"/>
      <c r="J333" s="49"/>
      <c r="K333" s="50"/>
      <c r="L333" s="11"/>
      <c r="M333" s="11"/>
      <c r="N333" s="11"/>
      <c r="O333" s="11"/>
    </row>
    <row r="334" spans="3:15" x14ac:dyDescent="0.2">
      <c r="C334" s="11"/>
      <c r="D334" s="48"/>
      <c r="E334" s="48"/>
      <c r="F334" s="11"/>
      <c r="G334" s="11"/>
      <c r="H334" s="11"/>
      <c r="I334" s="12"/>
      <c r="J334" s="49"/>
      <c r="K334" s="50"/>
      <c r="L334" s="11"/>
      <c r="M334" s="11"/>
      <c r="N334" s="11"/>
      <c r="O334" s="11"/>
    </row>
    <row r="335" spans="3:15" x14ac:dyDescent="0.2">
      <c r="C335" s="11"/>
      <c r="D335" s="48"/>
      <c r="E335" s="48"/>
      <c r="F335" s="11"/>
      <c r="G335" s="11"/>
      <c r="H335" s="11"/>
      <c r="I335" s="12"/>
      <c r="J335" s="49"/>
      <c r="K335" s="50"/>
      <c r="L335" s="11"/>
      <c r="M335" s="11"/>
      <c r="N335" s="11"/>
      <c r="O335" s="11"/>
    </row>
    <row r="336" spans="3:15" x14ac:dyDescent="0.2">
      <c r="C336" s="11"/>
      <c r="D336" s="48"/>
      <c r="E336" s="48"/>
      <c r="F336" s="11"/>
      <c r="G336" s="11"/>
      <c r="H336" s="11"/>
      <c r="I336" s="12"/>
      <c r="J336" s="49"/>
      <c r="K336" s="50"/>
      <c r="L336" s="11"/>
      <c r="M336" s="11"/>
      <c r="N336" s="11"/>
      <c r="O336" s="11"/>
    </row>
    <row r="337" spans="3:15" x14ac:dyDescent="0.2">
      <c r="C337" s="11"/>
      <c r="D337" s="48"/>
      <c r="E337" s="48"/>
      <c r="F337" s="11"/>
      <c r="G337" s="11"/>
      <c r="H337" s="11"/>
      <c r="I337" s="12"/>
      <c r="J337" s="49"/>
      <c r="K337" s="50"/>
      <c r="L337" s="11"/>
      <c r="M337" s="11"/>
      <c r="N337" s="11"/>
      <c r="O337" s="11"/>
    </row>
    <row r="338" spans="3:15" x14ac:dyDescent="0.2">
      <c r="C338" s="11"/>
      <c r="D338" s="48"/>
      <c r="E338" s="48"/>
      <c r="F338" s="11"/>
      <c r="G338" s="11"/>
      <c r="H338" s="11"/>
      <c r="I338" s="12"/>
      <c r="J338" s="49"/>
      <c r="K338" s="50"/>
      <c r="L338" s="11"/>
      <c r="M338" s="11"/>
      <c r="N338" s="11"/>
      <c r="O338" s="11"/>
    </row>
    <row r="339" spans="3:15" x14ac:dyDescent="0.2">
      <c r="C339" s="11"/>
      <c r="D339" s="48"/>
      <c r="E339" s="48"/>
      <c r="F339" s="11"/>
      <c r="G339" s="11"/>
      <c r="H339" s="11"/>
      <c r="I339" s="12"/>
      <c r="J339" s="49"/>
      <c r="K339" s="50"/>
      <c r="L339" s="11"/>
      <c r="M339" s="11"/>
      <c r="N339" s="11"/>
      <c r="O339" s="11"/>
    </row>
    <row r="340" spans="3:15" x14ac:dyDescent="0.2">
      <c r="C340" s="11"/>
      <c r="D340" s="48"/>
      <c r="E340" s="48"/>
      <c r="F340" s="11"/>
      <c r="G340" s="11"/>
      <c r="H340" s="11"/>
      <c r="I340" s="12"/>
      <c r="J340" s="49"/>
      <c r="K340" s="50"/>
      <c r="L340" s="11"/>
      <c r="M340" s="11"/>
      <c r="N340" s="11"/>
      <c r="O340" s="11"/>
    </row>
    <row r="341" spans="3:15" x14ac:dyDescent="0.2">
      <c r="C341" s="11"/>
      <c r="D341" s="48"/>
      <c r="E341" s="48"/>
      <c r="F341" s="11"/>
      <c r="G341" s="11"/>
      <c r="H341" s="11"/>
      <c r="I341" s="12"/>
      <c r="J341" s="49"/>
      <c r="K341" s="50"/>
      <c r="L341" s="11"/>
      <c r="M341" s="11"/>
      <c r="N341" s="11"/>
      <c r="O341" s="11"/>
    </row>
    <row r="342" spans="3:15" x14ac:dyDescent="0.2">
      <c r="C342" s="11"/>
      <c r="D342" s="48"/>
      <c r="E342" s="48"/>
      <c r="F342" s="11"/>
      <c r="G342" s="11"/>
      <c r="H342" s="11"/>
      <c r="I342" s="12"/>
      <c r="J342" s="49"/>
      <c r="K342" s="50"/>
      <c r="L342" s="11"/>
      <c r="M342" s="11"/>
      <c r="N342" s="11"/>
      <c r="O342" s="11"/>
    </row>
    <row r="343" spans="3:15" x14ac:dyDescent="0.2">
      <c r="C343" s="11"/>
      <c r="D343" s="48"/>
      <c r="E343" s="48"/>
      <c r="F343" s="11"/>
      <c r="G343" s="11"/>
      <c r="H343" s="11"/>
      <c r="I343" s="12"/>
      <c r="J343" s="49"/>
      <c r="K343" s="50"/>
      <c r="L343" s="11"/>
      <c r="M343" s="11"/>
      <c r="N343" s="11"/>
      <c r="O343" s="11"/>
    </row>
    <row r="344" spans="3:15" x14ac:dyDescent="0.2">
      <c r="C344" s="11"/>
      <c r="D344" s="48"/>
      <c r="E344" s="48"/>
      <c r="F344" s="11"/>
      <c r="G344" s="11"/>
      <c r="H344" s="11"/>
      <c r="I344" s="12"/>
      <c r="J344" s="49"/>
      <c r="K344" s="50"/>
      <c r="L344" s="11"/>
      <c r="M344" s="11"/>
      <c r="N344" s="11"/>
      <c r="O344" s="11"/>
    </row>
    <row r="345" spans="3:15" x14ac:dyDescent="0.2">
      <c r="C345" s="11"/>
      <c r="D345" s="48"/>
      <c r="E345" s="48"/>
      <c r="F345" s="11"/>
      <c r="G345" s="11"/>
      <c r="H345" s="11"/>
      <c r="I345" s="12"/>
      <c r="J345" s="49"/>
      <c r="K345" s="50"/>
      <c r="L345" s="11"/>
      <c r="M345" s="11"/>
      <c r="N345" s="11"/>
      <c r="O345" s="11"/>
    </row>
    <row r="346" spans="3:15" x14ac:dyDescent="0.2">
      <c r="C346" s="11"/>
      <c r="D346" s="48"/>
      <c r="E346" s="48"/>
      <c r="F346" s="11"/>
      <c r="G346" s="11"/>
      <c r="H346" s="11"/>
      <c r="I346" s="12"/>
      <c r="J346" s="49"/>
      <c r="K346" s="50"/>
      <c r="L346" s="11"/>
      <c r="M346" s="11"/>
      <c r="N346" s="11"/>
      <c r="O346" s="11"/>
    </row>
    <row r="347" spans="3:15" x14ac:dyDescent="0.2">
      <c r="C347" s="11"/>
      <c r="D347" s="48"/>
      <c r="E347" s="48"/>
      <c r="F347" s="11"/>
      <c r="G347" s="11"/>
      <c r="H347" s="11"/>
      <c r="I347" s="12"/>
      <c r="J347" s="49"/>
      <c r="K347" s="50"/>
      <c r="L347" s="11"/>
      <c r="M347" s="11"/>
      <c r="N347" s="11"/>
      <c r="O347" s="11"/>
    </row>
    <row r="348" spans="3:15" x14ac:dyDescent="0.2">
      <c r="C348" s="11"/>
      <c r="D348" s="48"/>
      <c r="E348" s="48"/>
      <c r="F348" s="11"/>
      <c r="G348" s="11"/>
      <c r="H348" s="11"/>
      <c r="I348" s="12"/>
      <c r="J348" s="49"/>
      <c r="K348" s="50"/>
      <c r="L348" s="11"/>
      <c r="M348" s="11"/>
      <c r="N348" s="11"/>
      <c r="O348" s="11"/>
    </row>
    <row r="349" spans="3:15" x14ac:dyDescent="0.2">
      <c r="C349" s="11"/>
      <c r="D349" s="48"/>
      <c r="E349" s="48"/>
      <c r="F349" s="11"/>
      <c r="G349" s="11"/>
      <c r="H349" s="11"/>
      <c r="I349" s="12"/>
      <c r="J349" s="49"/>
      <c r="K349" s="50"/>
      <c r="L349" s="11"/>
      <c r="M349" s="11"/>
      <c r="N349" s="11"/>
      <c r="O349" s="11"/>
    </row>
    <row r="350" spans="3:15" x14ac:dyDescent="0.2">
      <c r="C350" s="11"/>
      <c r="D350" s="48"/>
      <c r="E350" s="48"/>
      <c r="F350" s="11"/>
      <c r="G350" s="11"/>
      <c r="H350" s="11"/>
      <c r="I350" s="12"/>
      <c r="J350" s="49"/>
      <c r="K350" s="50"/>
      <c r="L350" s="11"/>
      <c r="M350" s="11"/>
      <c r="N350" s="11"/>
      <c r="O350" s="11"/>
    </row>
    <row r="351" spans="3:15" x14ac:dyDescent="0.2">
      <c r="C351" s="11"/>
      <c r="D351" s="48"/>
      <c r="E351" s="48"/>
      <c r="F351" s="11"/>
      <c r="G351" s="11"/>
      <c r="H351" s="11"/>
      <c r="I351" s="12"/>
      <c r="J351" s="49"/>
      <c r="K351" s="50"/>
      <c r="L351" s="11"/>
      <c r="M351" s="11"/>
      <c r="N351" s="11"/>
      <c r="O351" s="11"/>
    </row>
    <row r="352" spans="3:15" x14ac:dyDescent="0.2">
      <c r="C352" s="11"/>
      <c r="D352" s="48"/>
      <c r="E352" s="48"/>
      <c r="F352" s="11"/>
      <c r="G352" s="11"/>
      <c r="H352" s="11"/>
      <c r="I352" s="12"/>
      <c r="J352" s="49"/>
      <c r="K352" s="50"/>
      <c r="L352" s="11"/>
      <c r="M352" s="11"/>
      <c r="N352" s="11"/>
      <c r="O352" s="11"/>
    </row>
    <row r="353" spans="3:15" x14ac:dyDescent="0.2">
      <c r="C353" s="11"/>
      <c r="D353" s="48"/>
      <c r="E353" s="48"/>
      <c r="F353" s="11"/>
      <c r="G353" s="11"/>
      <c r="H353" s="11"/>
      <c r="I353" s="12"/>
      <c r="J353" s="49"/>
      <c r="K353" s="50"/>
      <c r="L353" s="11"/>
      <c r="M353" s="11"/>
      <c r="N353" s="11"/>
      <c r="O353" s="11"/>
    </row>
    <row r="354" spans="3:15" x14ac:dyDescent="0.2">
      <c r="C354" s="11"/>
      <c r="D354" s="48"/>
      <c r="E354" s="48"/>
      <c r="F354" s="11"/>
      <c r="G354" s="11"/>
      <c r="H354" s="11"/>
      <c r="I354" s="12"/>
      <c r="J354" s="49"/>
      <c r="K354" s="50"/>
      <c r="L354" s="11"/>
      <c r="M354" s="11"/>
      <c r="N354" s="11"/>
      <c r="O354" s="11"/>
    </row>
    <row r="355" spans="3:15" x14ac:dyDescent="0.2">
      <c r="C355" s="11"/>
      <c r="D355" s="48"/>
      <c r="E355" s="48"/>
      <c r="F355" s="11"/>
      <c r="G355" s="11"/>
      <c r="H355" s="11"/>
      <c r="I355" s="12"/>
      <c r="J355" s="49"/>
      <c r="K355" s="50"/>
      <c r="L355" s="11"/>
      <c r="M355" s="11"/>
      <c r="N355" s="11"/>
      <c r="O355" s="11"/>
    </row>
    <row r="356" spans="3:15" x14ac:dyDescent="0.2">
      <c r="C356" s="11"/>
      <c r="D356" s="48"/>
      <c r="E356" s="48"/>
      <c r="F356" s="11"/>
      <c r="G356" s="11"/>
      <c r="H356" s="11"/>
      <c r="I356" s="12"/>
      <c r="J356" s="49"/>
      <c r="K356" s="50"/>
      <c r="L356" s="11"/>
      <c r="M356" s="11"/>
      <c r="N356" s="11"/>
      <c r="O356" s="11"/>
    </row>
    <row r="357" spans="3:15" x14ac:dyDescent="0.2">
      <c r="C357" s="11"/>
      <c r="D357" s="48"/>
      <c r="E357" s="48"/>
      <c r="F357" s="11"/>
      <c r="G357" s="11"/>
      <c r="H357" s="11"/>
      <c r="I357" s="12"/>
      <c r="J357" s="49"/>
      <c r="K357" s="50"/>
      <c r="L357" s="11"/>
      <c r="M357" s="11"/>
      <c r="N357" s="11"/>
      <c r="O357" s="11"/>
    </row>
    <row r="358" spans="3:15" x14ac:dyDescent="0.2">
      <c r="C358" s="11"/>
      <c r="D358" s="48"/>
      <c r="E358" s="48"/>
      <c r="F358" s="11"/>
      <c r="G358" s="11"/>
      <c r="H358" s="11"/>
      <c r="I358" s="12"/>
      <c r="J358" s="49"/>
      <c r="K358" s="50"/>
      <c r="L358" s="11"/>
      <c r="M358" s="11"/>
      <c r="N358" s="11"/>
      <c r="O358" s="11"/>
    </row>
    <row r="359" spans="3:15" x14ac:dyDescent="0.2">
      <c r="C359" s="11"/>
      <c r="D359" s="48"/>
      <c r="E359" s="48"/>
      <c r="F359" s="11"/>
      <c r="G359" s="11"/>
      <c r="H359" s="11"/>
      <c r="I359" s="12"/>
      <c r="J359" s="49"/>
      <c r="K359" s="50"/>
      <c r="L359" s="11"/>
      <c r="M359" s="11"/>
      <c r="N359" s="11"/>
      <c r="O359" s="11"/>
    </row>
    <row r="360" spans="3:15" x14ac:dyDescent="0.2">
      <c r="C360" s="11"/>
      <c r="D360" s="48"/>
      <c r="E360" s="48"/>
      <c r="F360" s="11"/>
      <c r="G360" s="11"/>
      <c r="H360" s="11"/>
      <c r="I360" s="12"/>
      <c r="J360" s="49"/>
      <c r="K360" s="50"/>
      <c r="L360" s="11"/>
      <c r="M360" s="11"/>
      <c r="N360" s="11"/>
      <c r="O360" s="11"/>
    </row>
    <row r="361" spans="3:15" x14ac:dyDescent="0.2">
      <c r="C361" s="11"/>
      <c r="D361" s="48"/>
      <c r="E361" s="48"/>
      <c r="F361" s="11"/>
      <c r="G361" s="11"/>
      <c r="H361" s="11"/>
      <c r="I361" s="12"/>
      <c r="J361" s="49"/>
      <c r="K361" s="50"/>
      <c r="L361" s="11"/>
      <c r="M361" s="11"/>
      <c r="N361" s="11"/>
      <c r="O361" s="11"/>
    </row>
    <row r="362" spans="3:15" x14ac:dyDescent="0.2">
      <c r="C362" s="11"/>
      <c r="D362" s="48"/>
      <c r="E362" s="48"/>
      <c r="F362" s="11"/>
      <c r="G362" s="11"/>
      <c r="H362" s="11"/>
      <c r="I362" s="12"/>
      <c r="J362" s="49"/>
      <c r="K362" s="50"/>
      <c r="L362" s="11"/>
      <c r="M362" s="11"/>
      <c r="N362" s="11"/>
      <c r="O362" s="11"/>
    </row>
    <row r="363" spans="3:15" x14ac:dyDescent="0.2">
      <c r="C363" s="11"/>
      <c r="D363" s="48"/>
      <c r="E363" s="48"/>
      <c r="F363" s="11"/>
      <c r="G363" s="11"/>
      <c r="H363" s="11"/>
      <c r="I363" s="12"/>
      <c r="J363" s="49"/>
      <c r="K363" s="50"/>
      <c r="L363" s="11"/>
      <c r="M363" s="11"/>
      <c r="N363" s="11"/>
      <c r="O363" s="11"/>
    </row>
    <row r="364" spans="3:15" x14ac:dyDescent="0.2">
      <c r="C364" s="11"/>
      <c r="D364" s="48"/>
      <c r="E364" s="48"/>
      <c r="F364" s="11"/>
      <c r="G364" s="11"/>
      <c r="H364" s="11"/>
      <c r="I364" s="12"/>
      <c r="J364" s="49"/>
      <c r="K364" s="50"/>
      <c r="L364" s="11"/>
      <c r="M364" s="11"/>
      <c r="N364" s="11"/>
      <c r="O364" s="11"/>
    </row>
    <row r="365" spans="3:15" x14ac:dyDescent="0.2">
      <c r="C365" s="11"/>
      <c r="D365" s="48"/>
      <c r="E365" s="48"/>
      <c r="F365" s="11"/>
      <c r="G365" s="11"/>
      <c r="H365" s="11"/>
      <c r="I365" s="12"/>
      <c r="J365" s="49"/>
      <c r="K365" s="50"/>
      <c r="L365" s="11"/>
      <c r="M365" s="11"/>
      <c r="N365" s="11"/>
      <c r="O365" s="11"/>
    </row>
    <row r="366" spans="3:15" x14ac:dyDescent="0.2">
      <c r="C366" s="11"/>
      <c r="D366" s="48"/>
      <c r="E366" s="48"/>
      <c r="F366" s="11"/>
      <c r="G366" s="11"/>
      <c r="H366" s="11"/>
      <c r="I366" s="12"/>
      <c r="J366" s="49"/>
      <c r="K366" s="50"/>
      <c r="L366" s="11"/>
      <c r="M366" s="11"/>
      <c r="N366" s="11"/>
      <c r="O366" s="11"/>
    </row>
    <row r="367" spans="3:15" x14ac:dyDescent="0.2">
      <c r="C367" s="11"/>
      <c r="D367" s="48"/>
      <c r="E367" s="48"/>
      <c r="F367" s="11"/>
      <c r="G367" s="11"/>
      <c r="H367" s="11"/>
      <c r="I367" s="12"/>
      <c r="J367" s="49"/>
      <c r="K367" s="50"/>
      <c r="L367" s="11"/>
      <c r="M367" s="11"/>
      <c r="N367" s="11"/>
      <c r="O367" s="11"/>
    </row>
    <row r="368" spans="3:15" x14ac:dyDescent="0.2">
      <c r="C368" s="11"/>
      <c r="D368" s="48"/>
      <c r="E368" s="48"/>
      <c r="F368" s="11"/>
      <c r="G368" s="11"/>
      <c r="H368" s="11"/>
      <c r="I368" s="12"/>
      <c r="J368" s="49"/>
      <c r="K368" s="50"/>
      <c r="L368" s="11"/>
      <c r="M368" s="11"/>
      <c r="N368" s="11"/>
      <c r="O368" s="11"/>
    </row>
    <row r="369" spans="3:15" x14ac:dyDescent="0.2">
      <c r="C369" s="11"/>
      <c r="D369" s="48"/>
      <c r="E369" s="48"/>
      <c r="F369" s="11"/>
      <c r="G369" s="11"/>
      <c r="H369" s="11"/>
      <c r="I369" s="12"/>
      <c r="J369" s="49"/>
      <c r="K369" s="50"/>
      <c r="L369" s="11"/>
      <c r="M369" s="11"/>
      <c r="N369" s="11"/>
      <c r="O369" s="11"/>
    </row>
    <row r="370" spans="3:15" x14ac:dyDescent="0.2">
      <c r="C370" s="11"/>
      <c r="D370" s="48"/>
      <c r="E370" s="48"/>
      <c r="F370" s="11"/>
      <c r="G370" s="11"/>
      <c r="H370" s="11"/>
      <c r="I370" s="12"/>
      <c r="J370" s="49"/>
      <c r="K370" s="50"/>
      <c r="L370" s="11"/>
      <c r="M370" s="11"/>
      <c r="N370" s="11"/>
      <c r="O370" s="11"/>
    </row>
    <row r="371" spans="3:15" x14ac:dyDescent="0.2">
      <c r="C371" s="11"/>
      <c r="D371" s="48"/>
      <c r="E371" s="48"/>
      <c r="F371" s="11"/>
      <c r="G371" s="11"/>
      <c r="H371" s="11"/>
      <c r="I371" s="12"/>
      <c r="J371" s="49"/>
      <c r="K371" s="50"/>
      <c r="L371" s="11"/>
      <c r="M371" s="11"/>
      <c r="N371" s="11"/>
      <c r="O371" s="11"/>
    </row>
    <row r="372" spans="3:15" x14ac:dyDescent="0.2">
      <c r="C372" s="11"/>
      <c r="D372" s="48"/>
      <c r="E372" s="48"/>
      <c r="F372" s="11"/>
      <c r="G372" s="11"/>
      <c r="H372" s="11"/>
      <c r="I372" s="12"/>
      <c r="J372" s="49"/>
      <c r="K372" s="50"/>
      <c r="L372" s="11"/>
      <c r="M372" s="11"/>
      <c r="N372" s="11"/>
      <c r="O372" s="11"/>
    </row>
    <row r="373" spans="3:15" x14ac:dyDescent="0.2">
      <c r="C373" s="11"/>
      <c r="D373" s="48"/>
      <c r="E373" s="48"/>
      <c r="F373" s="11"/>
      <c r="G373" s="11"/>
      <c r="H373" s="11"/>
      <c r="I373" s="12"/>
      <c r="J373" s="49"/>
      <c r="K373" s="50"/>
      <c r="L373" s="11"/>
      <c r="M373" s="11"/>
      <c r="N373" s="11"/>
      <c r="O373" s="11"/>
    </row>
    <row r="374" spans="3:15" x14ac:dyDescent="0.2">
      <c r="C374" s="11"/>
      <c r="D374" s="48"/>
      <c r="E374" s="48"/>
      <c r="F374" s="11"/>
      <c r="G374" s="11"/>
      <c r="H374" s="11"/>
      <c r="I374" s="12"/>
      <c r="J374" s="49"/>
      <c r="K374" s="50"/>
      <c r="L374" s="11"/>
      <c r="M374" s="11"/>
      <c r="N374" s="11"/>
      <c r="O374" s="11"/>
    </row>
    <row r="375" spans="3:15" x14ac:dyDescent="0.2">
      <c r="C375" s="11"/>
      <c r="D375" s="48"/>
      <c r="E375" s="48"/>
      <c r="F375" s="11"/>
      <c r="G375" s="11"/>
      <c r="H375" s="11"/>
      <c r="I375" s="12"/>
      <c r="J375" s="49"/>
      <c r="K375" s="50"/>
      <c r="L375" s="11"/>
      <c r="M375" s="11"/>
      <c r="N375" s="11"/>
      <c r="O375" s="11"/>
    </row>
    <row r="376" spans="3:15" x14ac:dyDescent="0.2">
      <c r="C376" s="11"/>
      <c r="D376" s="48"/>
      <c r="E376" s="48"/>
      <c r="F376" s="11"/>
      <c r="G376" s="11"/>
      <c r="H376" s="11"/>
      <c r="I376" s="12"/>
      <c r="J376" s="49"/>
      <c r="K376" s="50"/>
      <c r="L376" s="11"/>
      <c r="M376" s="11"/>
      <c r="N376" s="11"/>
      <c r="O376" s="11"/>
    </row>
    <row r="377" spans="3:15" x14ac:dyDescent="0.2">
      <c r="C377" s="11"/>
      <c r="D377" s="48"/>
      <c r="E377" s="48"/>
      <c r="F377" s="11"/>
      <c r="G377" s="11"/>
      <c r="H377" s="11"/>
      <c r="I377" s="12"/>
      <c r="J377" s="49"/>
      <c r="K377" s="50"/>
      <c r="L377" s="11"/>
      <c r="M377" s="11"/>
      <c r="N377" s="11"/>
      <c r="O377" s="11"/>
    </row>
    <row r="378" spans="3:15" x14ac:dyDescent="0.2">
      <c r="C378" s="11"/>
      <c r="D378" s="48"/>
      <c r="E378" s="48"/>
      <c r="F378" s="11"/>
      <c r="G378" s="11"/>
      <c r="H378" s="11"/>
      <c r="I378" s="12"/>
      <c r="J378" s="49"/>
      <c r="K378" s="50"/>
      <c r="L378" s="11"/>
      <c r="M378" s="11"/>
      <c r="N378" s="11"/>
      <c r="O378" s="11"/>
    </row>
    <row r="379" spans="3:15" x14ac:dyDescent="0.2">
      <c r="C379" s="11"/>
      <c r="D379" s="48"/>
      <c r="E379" s="48"/>
      <c r="F379" s="11"/>
      <c r="G379" s="11"/>
      <c r="H379" s="11"/>
      <c r="I379" s="12"/>
      <c r="J379" s="49"/>
      <c r="K379" s="50"/>
      <c r="L379" s="11"/>
      <c r="M379" s="11"/>
      <c r="N379" s="11"/>
      <c r="O379" s="11"/>
    </row>
    <row r="380" spans="3:15" x14ac:dyDescent="0.2">
      <c r="C380" s="11"/>
      <c r="D380" s="48"/>
      <c r="E380" s="48"/>
      <c r="F380" s="11"/>
      <c r="G380" s="11"/>
      <c r="H380" s="11"/>
      <c r="I380" s="12"/>
      <c r="J380" s="49"/>
      <c r="K380" s="50"/>
      <c r="L380" s="11"/>
      <c r="M380" s="11"/>
      <c r="N380" s="11"/>
      <c r="O380" s="11"/>
    </row>
    <row r="381" spans="3:15" x14ac:dyDescent="0.2">
      <c r="C381" s="11"/>
      <c r="D381" s="48"/>
      <c r="E381" s="48"/>
      <c r="F381" s="11"/>
      <c r="G381" s="11"/>
      <c r="H381" s="11"/>
      <c r="I381" s="12"/>
      <c r="J381" s="49"/>
      <c r="K381" s="50"/>
      <c r="L381" s="11"/>
      <c r="M381" s="11"/>
      <c r="N381" s="11"/>
      <c r="O381" s="11"/>
    </row>
    <row r="382" spans="3:15" x14ac:dyDescent="0.2">
      <c r="C382" s="11"/>
      <c r="D382" s="48"/>
      <c r="E382" s="48"/>
      <c r="F382" s="11"/>
      <c r="G382" s="11"/>
      <c r="H382" s="11"/>
      <c r="I382" s="12"/>
      <c r="J382" s="49"/>
      <c r="K382" s="50"/>
      <c r="L382" s="11"/>
      <c r="M382" s="11"/>
      <c r="N382" s="11"/>
      <c r="O382" s="11"/>
    </row>
    <row r="383" spans="3:15" x14ac:dyDescent="0.2">
      <c r="C383" s="11"/>
      <c r="D383" s="48"/>
      <c r="E383" s="48"/>
      <c r="F383" s="11"/>
      <c r="G383" s="11"/>
      <c r="H383" s="11"/>
      <c r="I383" s="12"/>
      <c r="J383" s="49"/>
      <c r="K383" s="50"/>
      <c r="L383" s="11"/>
      <c r="M383" s="11"/>
      <c r="N383" s="11"/>
      <c r="O383" s="11"/>
    </row>
    <row r="384" spans="3:15" x14ac:dyDescent="0.2">
      <c r="C384" s="11"/>
      <c r="D384" s="48"/>
      <c r="E384" s="48"/>
      <c r="F384" s="11"/>
      <c r="G384" s="11"/>
      <c r="H384" s="11"/>
      <c r="I384" s="12"/>
      <c r="J384" s="49"/>
      <c r="K384" s="50"/>
      <c r="L384" s="11"/>
      <c r="M384" s="11"/>
      <c r="N384" s="11"/>
      <c r="O384" s="11"/>
    </row>
    <row r="385" spans="3:15" x14ac:dyDescent="0.2">
      <c r="C385" s="11"/>
      <c r="D385" s="48"/>
      <c r="E385" s="48"/>
      <c r="F385" s="11"/>
      <c r="G385" s="11"/>
      <c r="H385" s="11"/>
      <c r="I385" s="12"/>
      <c r="J385" s="49"/>
      <c r="K385" s="50"/>
      <c r="L385" s="11"/>
      <c r="M385" s="11"/>
      <c r="N385" s="11"/>
      <c r="O385" s="11"/>
    </row>
    <row r="386" spans="3:15" x14ac:dyDescent="0.2">
      <c r="C386" s="11"/>
      <c r="D386" s="48"/>
      <c r="E386" s="48"/>
      <c r="F386" s="11"/>
      <c r="G386" s="11"/>
      <c r="H386" s="11"/>
      <c r="I386" s="12"/>
      <c r="J386" s="49"/>
      <c r="K386" s="50"/>
      <c r="L386" s="11"/>
      <c r="M386" s="11"/>
      <c r="N386" s="11"/>
      <c r="O386" s="11"/>
    </row>
    <row r="387" spans="3:15" x14ac:dyDescent="0.2">
      <c r="C387" s="11"/>
      <c r="D387" s="48"/>
      <c r="E387" s="48"/>
      <c r="F387" s="11"/>
      <c r="G387" s="11"/>
      <c r="H387" s="11"/>
      <c r="I387" s="12"/>
      <c r="J387" s="49"/>
      <c r="K387" s="50"/>
      <c r="L387" s="11"/>
      <c r="M387" s="11"/>
      <c r="N387" s="11"/>
      <c r="O387" s="11"/>
    </row>
    <row r="388" spans="3:15" x14ac:dyDescent="0.2">
      <c r="C388" s="11"/>
      <c r="D388" s="48"/>
      <c r="E388" s="48"/>
      <c r="F388" s="11"/>
      <c r="G388" s="11"/>
      <c r="H388" s="11"/>
      <c r="I388" s="12"/>
      <c r="J388" s="49"/>
      <c r="K388" s="50"/>
      <c r="L388" s="11"/>
      <c r="M388" s="11"/>
      <c r="N388" s="11"/>
      <c r="O388" s="11"/>
    </row>
    <row r="389" spans="3:15" x14ac:dyDescent="0.2">
      <c r="C389" s="11"/>
      <c r="D389" s="48"/>
      <c r="E389" s="48"/>
      <c r="F389" s="11"/>
      <c r="G389" s="11"/>
      <c r="H389" s="11"/>
      <c r="I389" s="12"/>
      <c r="J389" s="49"/>
      <c r="K389" s="50"/>
      <c r="L389" s="11"/>
      <c r="M389" s="11"/>
      <c r="N389" s="11"/>
      <c r="O389" s="11"/>
    </row>
    <row r="390" spans="3:15" x14ac:dyDescent="0.2">
      <c r="C390" s="11"/>
      <c r="D390" s="48"/>
      <c r="E390" s="48"/>
      <c r="F390" s="11"/>
      <c r="G390" s="11"/>
      <c r="H390" s="11"/>
      <c r="I390" s="12"/>
      <c r="J390" s="49"/>
      <c r="K390" s="50"/>
      <c r="L390" s="11"/>
      <c r="M390" s="11"/>
      <c r="N390" s="11"/>
      <c r="O390" s="11"/>
    </row>
    <row r="391" spans="3:15" x14ac:dyDescent="0.2">
      <c r="C391" s="11"/>
      <c r="D391" s="48"/>
      <c r="E391" s="48"/>
      <c r="F391" s="11"/>
      <c r="G391" s="11"/>
      <c r="H391" s="11"/>
      <c r="I391" s="12"/>
      <c r="J391" s="49"/>
      <c r="K391" s="50"/>
      <c r="L391" s="11"/>
      <c r="M391" s="11"/>
      <c r="N391" s="11"/>
      <c r="O391" s="11"/>
    </row>
    <row r="392" spans="3:15" x14ac:dyDescent="0.2">
      <c r="C392" s="11"/>
      <c r="D392" s="48"/>
      <c r="E392" s="48"/>
      <c r="F392" s="11"/>
      <c r="G392" s="11"/>
      <c r="H392" s="11"/>
      <c r="I392" s="12"/>
      <c r="J392" s="49"/>
      <c r="K392" s="50"/>
      <c r="L392" s="11"/>
      <c r="M392" s="11"/>
      <c r="N392" s="11"/>
      <c r="O392" s="11"/>
    </row>
    <row r="393" spans="3:15" x14ac:dyDescent="0.2">
      <c r="C393" s="11"/>
      <c r="D393" s="48"/>
      <c r="E393" s="48"/>
      <c r="F393" s="11"/>
      <c r="G393" s="11"/>
      <c r="H393" s="11"/>
      <c r="I393" s="12"/>
      <c r="J393" s="49"/>
      <c r="K393" s="50"/>
      <c r="L393" s="11"/>
      <c r="M393" s="11"/>
      <c r="N393" s="11"/>
      <c r="O393" s="11"/>
    </row>
    <row r="394" spans="3:15" x14ac:dyDescent="0.2">
      <c r="C394" s="11"/>
      <c r="D394" s="48"/>
      <c r="E394" s="48"/>
      <c r="F394" s="11"/>
      <c r="G394" s="11"/>
      <c r="H394" s="11"/>
      <c r="I394" s="12"/>
      <c r="J394" s="49"/>
      <c r="K394" s="50"/>
      <c r="L394" s="11"/>
      <c r="M394" s="11"/>
      <c r="N394" s="11"/>
      <c r="O394" s="11"/>
    </row>
    <row r="395" spans="3:15" x14ac:dyDescent="0.2">
      <c r="C395" s="11"/>
      <c r="D395" s="48"/>
      <c r="E395" s="48"/>
      <c r="F395" s="11"/>
      <c r="G395" s="11"/>
      <c r="H395" s="11"/>
      <c r="I395" s="12"/>
      <c r="J395" s="49"/>
      <c r="K395" s="50"/>
      <c r="L395" s="11"/>
      <c r="M395" s="11"/>
      <c r="N395" s="11"/>
      <c r="O395" s="11"/>
    </row>
    <row r="396" spans="3:15" x14ac:dyDescent="0.2">
      <c r="C396" s="11"/>
      <c r="D396" s="48"/>
      <c r="E396" s="48"/>
      <c r="F396" s="11"/>
      <c r="G396" s="11"/>
      <c r="H396" s="11"/>
      <c r="I396" s="12"/>
      <c r="J396" s="49"/>
      <c r="K396" s="50"/>
      <c r="L396" s="11"/>
      <c r="M396" s="11"/>
      <c r="N396" s="11"/>
      <c r="O396" s="11"/>
    </row>
    <row r="397" spans="3:15" x14ac:dyDescent="0.2">
      <c r="C397" s="11"/>
      <c r="D397" s="48"/>
      <c r="E397" s="48"/>
      <c r="F397" s="11"/>
      <c r="G397" s="11"/>
      <c r="H397" s="11"/>
      <c r="I397" s="12"/>
      <c r="J397" s="49"/>
      <c r="K397" s="50"/>
      <c r="L397" s="11"/>
      <c r="M397" s="11"/>
      <c r="N397" s="11"/>
      <c r="O397" s="11"/>
    </row>
    <row r="398" spans="3:15" x14ac:dyDescent="0.2">
      <c r="C398" s="11"/>
      <c r="D398" s="48"/>
      <c r="E398" s="48"/>
      <c r="F398" s="11"/>
      <c r="G398" s="11"/>
      <c r="H398" s="11"/>
      <c r="I398" s="12"/>
      <c r="J398" s="49"/>
      <c r="K398" s="50"/>
      <c r="L398" s="11"/>
      <c r="M398" s="11"/>
      <c r="N398" s="11"/>
      <c r="O398" s="11"/>
    </row>
    <row r="399" spans="3:15" x14ac:dyDescent="0.2">
      <c r="C399" s="11"/>
      <c r="D399" s="48"/>
      <c r="E399" s="48"/>
      <c r="F399" s="11"/>
      <c r="G399" s="11"/>
      <c r="H399" s="11"/>
      <c r="I399" s="12"/>
      <c r="J399" s="49"/>
      <c r="K399" s="50"/>
      <c r="L399" s="11"/>
      <c r="M399" s="11"/>
      <c r="N399" s="11"/>
      <c r="O399" s="11"/>
    </row>
    <row r="400" spans="3:15" x14ac:dyDescent="0.2">
      <c r="C400" s="11"/>
      <c r="D400" s="48"/>
      <c r="E400" s="48"/>
      <c r="F400" s="11"/>
      <c r="G400" s="11"/>
      <c r="H400" s="11"/>
      <c r="I400" s="12"/>
      <c r="J400" s="49"/>
      <c r="K400" s="50"/>
      <c r="L400" s="11"/>
      <c r="M400" s="11"/>
      <c r="N400" s="11"/>
      <c r="O400" s="11"/>
    </row>
    <row r="401" spans="3:15" x14ac:dyDescent="0.2">
      <c r="C401" s="11"/>
      <c r="D401" s="48"/>
      <c r="E401" s="48"/>
      <c r="F401" s="11"/>
      <c r="G401" s="11"/>
      <c r="H401" s="11"/>
      <c r="I401" s="12"/>
      <c r="J401" s="49"/>
      <c r="K401" s="50"/>
      <c r="L401" s="11"/>
      <c r="M401" s="11"/>
      <c r="N401" s="11"/>
      <c r="O401" s="11"/>
    </row>
    <row r="402" spans="3:15" x14ac:dyDescent="0.2">
      <c r="C402" s="11"/>
      <c r="D402" s="48"/>
      <c r="E402" s="48"/>
      <c r="F402" s="11"/>
      <c r="G402" s="11"/>
      <c r="H402" s="11"/>
      <c r="I402" s="12"/>
      <c r="J402" s="49"/>
      <c r="K402" s="50"/>
      <c r="L402" s="11"/>
      <c r="M402" s="11"/>
      <c r="N402" s="11"/>
      <c r="O402" s="11"/>
    </row>
    <row r="403" spans="3:15" x14ac:dyDescent="0.2">
      <c r="C403" s="11"/>
      <c r="D403" s="48"/>
      <c r="E403" s="48"/>
      <c r="F403" s="11"/>
      <c r="G403" s="11"/>
      <c r="H403" s="11"/>
      <c r="I403" s="12"/>
      <c r="J403" s="49"/>
      <c r="K403" s="50"/>
      <c r="L403" s="11"/>
      <c r="M403" s="11"/>
      <c r="N403" s="11"/>
      <c r="O403" s="11"/>
    </row>
    <row r="404" spans="3:15" x14ac:dyDescent="0.2">
      <c r="C404" s="11"/>
      <c r="D404" s="48"/>
      <c r="E404" s="48"/>
      <c r="F404" s="11"/>
      <c r="G404" s="11"/>
      <c r="H404" s="11"/>
      <c r="I404" s="12"/>
      <c r="J404" s="49"/>
      <c r="K404" s="50"/>
      <c r="L404" s="11"/>
      <c r="M404" s="11"/>
      <c r="N404" s="11"/>
      <c r="O404" s="11"/>
    </row>
    <row r="405" spans="3:15" x14ac:dyDescent="0.2">
      <c r="C405" s="11"/>
      <c r="D405" s="48"/>
      <c r="E405" s="48"/>
      <c r="F405" s="11"/>
      <c r="G405" s="11"/>
      <c r="H405" s="11"/>
      <c r="I405" s="12"/>
      <c r="J405" s="49"/>
      <c r="K405" s="50"/>
      <c r="L405" s="11"/>
      <c r="M405" s="11"/>
      <c r="N405" s="11"/>
      <c r="O405" s="11"/>
    </row>
    <row r="406" spans="3:15" x14ac:dyDescent="0.2">
      <c r="C406" s="11"/>
      <c r="D406" s="48"/>
      <c r="E406" s="48"/>
      <c r="F406" s="11"/>
      <c r="G406" s="11"/>
      <c r="H406" s="11"/>
      <c r="I406" s="12"/>
      <c r="J406" s="49"/>
      <c r="K406" s="50"/>
      <c r="L406" s="11"/>
      <c r="M406" s="11"/>
      <c r="N406" s="11"/>
      <c r="O406" s="11"/>
    </row>
    <row r="407" spans="3:15" x14ac:dyDescent="0.2">
      <c r="C407" s="11"/>
      <c r="D407" s="48"/>
      <c r="E407" s="48"/>
      <c r="F407" s="11"/>
      <c r="G407" s="11"/>
      <c r="H407" s="11"/>
      <c r="I407" s="12"/>
      <c r="J407" s="49"/>
      <c r="K407" s="50"/>
      <c r="L407" s="11"/>
      <c r="M407" s="11"/>
      <c r="N407" s="11"/>
      <c r="O407" s="11"/>
    </row>
    <row r="408" spans="3:15" x14ac:dyDescent="0.2">
      <c r="C408" s="11"/>
      <c r="D408" s="48"/>
      <c r="E408" s="48"/>
      <c r="F408" s="11"/>
      <c r="G408" s="11"/>
      <c r="H408" s="11"/>
      <c r="I408" s="12"/>
      <c r="J408" s="49"/>
      <c r="K408" s="50"/>
      <c r="L408" s="11"/>
      <c r="M408" s="11"/>
      <c r="N408" s="11"/>
      <c r="O408" s="11"/>
    </row>
    <row r="409" spans="3:15" x14ac:dyDescent="0.2">
      <c r="C409" s="11"/>
      <c r="D409" s="48"/>
      <c r="E409" s="48"/>
      <c r="F409" s="11"/>
      <c r="G409" s="11"/>
      <c r="H409" s="11"/>
      <c r="I409" s="12"/>
      <c r="J409" s="49"/>
      <c r="K409" s="50"/>
      <c r="L409" s="11"/>
      <c r="M409" s="11"/>
      <c r="N409" s="11"/>
      <c r="O409" s="11"/>
    </row>
    <row r="410" spans="3:15" x14ac:dyDescent="0.2">
      <c r="C410" s="11"/>
      <c r="D410" s="48"/>
      <c r="E410" s="48"/>
      <c r="F410" s="11"/>
      <c r="G410" s="11"/>
      <c r="H410" s="11"/>
      <c r="I410" s="12"/>
      <c r="J410" s="49"/>
      <c r="K410" s="50"/>
      <c r="L410" s="11"/>
      <c r="M410" s="11"/>
      <c r="N410" s="11"/>
      <c r="O410" s="11"/>
    </row>
    <row r="411" spans="3:15" x14ac:dyDescent="0.2">
      <c r="C411" s="11"/>
      <c r="D411" s="48"/>
      <c r="E411" s="48"/>
      <c r="F411" s="11"/>
      <c r="G411" s="11"/>
      <c r="H411" s="11"/>
      <c r="I411" s="12"/>
      <c r="J411" s="49"/>
      <c r="K411" s="50"/>
      <c r="L411" s="11"/>
      <c r="M411" s="11"/>
      <c r="N411" s="11"/>
      <c r="O411" s="11"/>
    </row>
    <row r="412" spans="3:15" x14ac:dyDescent="0.2">
      <c r="C412" s="11"/>
      <c r="D412" s="48"/>
      <c r="E412" s="48"/>
      <c r="F412" s="11"/>
      <c r="G412" s="11"/>
      <c r="H412" s="11"/>
      <c r="I412" s="12"/>
      <c r="J412" s="49"/>
      <c r="K412" s="50"/>
      <c r="L412" s="11"/>
      <c r="M412" s="11"/>
      <c r="N412" s="11"/>
      <c r="O412" s="11"/>
    </row>
    <row r="413" spans="3:15" x14ac:dyDescent="0.2">
      <c r="C413" s="11"/>
      <c r="D413" s="48"/>
      <c r="E413" s="48"/>
      <c r="F413" s="11"/>
      <c r="G413" s="11"/>
      <c r="H413" s="11"/>
      <c r="I413" s="12"/>
      <c r="J413" s="49"/>
      <c r="K413" s="50"/>
      <c r="L413" s="11"/>
      <c r="M413" s="11"/>
      <c r="N413" s="11"/>
      <c r="O413" s="11"/>
    </row>
    <row r="414" spans="3:15" x14ac:dyDescent="0.2">
      <c r="C414" s="11"/>
      <c r="D414" s="48"/>
      <c r="E414" s="48"/>
      <c r="F414" s="11"/>
      <c r="G414" s="11"/>
      <c r="H414" s="11"/>
      <c r="I414" s="12"/>
      <c r="J414" s="49"/>
      <c r="K414" s="50"/>
      <c r="L414" s="11"/>
      <c r="M414" s="11"/>
      <c r="N414" s="11"/>
      <c r="O414" s="11"/>
    </row>
    <row r="415" spans="3:15" x14ac:dyDescent="0.2">
      <c r="C415" s="11"/>
      <c r="D415" s="48"/>
      <c r="E415" s="48"/>
      <c r="F415" s="11"/>
      <c r="G415" s="11"/>
      <c r="H415" s="11"/>
      <c r="I415" s="12"/>
      <c r="J415" s="49"/>
      <c r="K415" s="50"/>
      <c r="L415" s="11"/>
      <c r="M415" s="11"/>
      <c r="N415" s="11"/>
      <c r="O415" s="11"/>
    </row>
    <row r="416" spans="3:15" x14ac:dyDescent="0.2">
      <c r="C416" s="11"/>
      <c r="D416" s="48"/>
      <c r="E416" s="48"/>
      <c r="F416" s="11"/>
      <c r="G416" s="11"/>
      <c r="H416" s="11"/>
      <c r="I416" s="12"/>
      <c r="J416" s="49"/>
      <c r="K416" s="50"/>
      <c r="L416" s="11"/>
      <c r="M416" s="11"/>
      <c r="N416" s="11"/>
      <c r="O416" s="11"/>
    </row>
    <row r="417" spans="3:15" x14ac:dyDescent="0.2">
      <c r="C417" s="11"/>
      <c r="D417" s="48"/>
      <c r="E417" s="48"/>
      <c r="F417" s="11"/>
      <c r="G417" s="11"/>
      <c r="H417" s="11"/>
      <c r="I417" s="12"/>
      <c r="J417" s="49"/>
      <c r="K417" s="50"/>
      <c r="L417" s="11"/>
      <c r="M417" s="11"/>
      <c r="N417" s="11"/>
      <c r="O417" s="11"/>
    </row>
    <row r="418" spans="3:15" x14ac:dyDescent="0.2">
      <c r="C418" s="11"/>
      <c r="D418" s="48"/>
      <c r="E418" s="48"/>
      <c r="F418" s="11"/>
      <c r="G418" s="11"/>
      <c r="H418" s="11"/>
      <c r="I418" s="12"/>
      <c r="J418" s="49"/>
      <c r="K418" s="50"/>
      <c r="L418" s="11"/>
      <c r="M418" s="11"/>
      <c r="N418" s="11"/>
      <c r="O418" s="11"/>
    </row>
    <row r="419" spans="3:15" x14ac:dyDescent="0.2">
      <c r="C419" s="11"/>
      <c r="D419" s="48"/>
      <c r="E419" s="48"/>
      <c r="F419" s="11"/>
      <c r="G419" s="11"/>
      <c r="H419" s="11"/>
      <c r="I419" s="12"/>
      <c r="J419" s="49"/>
      <c r="K419" s="50"/>
      <c r="L419" s="11"/>
      <c r="M419" s="11"/>
      <c r="N419" s="11"/>
      <c r="O419" s="11"/>
    </row>
    <row r="420" spans="3:15" x14ac:dyDescent="0.2">
      <c r="C420" s="11"/>
      <c r="D420" s="48"/>
      <c r="E420" s="48"/>
      <c r="F420" s="11"/>
      <c r="G420" s="11"/>
      <c r="H420" s="11"/>
      <c r="I420" s="12"/>
      <c r="J420" s="49"/>
      <c r="K420" s="50"/>
      <c r="L420" s="11"/>
      <c r="M420" s="11"/>
      <c r="N420" s="11"/>
      <c r="O420" s="11"/>
    </row>
    <row r="421" spans="3:15" x14ac:dyDescent="0.2">
      <c r="C421" s="11"/>
      <c r="D421" s="48"/>
      <c r="E421" s="48"/>
      <c r="F421" s="11"/>
      <c r="G421" s="11"/>
      <c r="H421" s="11"/>
      <c r="I421" s="12"/>
      <c r="J421" s="49"/>
      <c r="K421" s="50"/>
      <c r="L421" s="11"/>
      <c r="M421" s="11"/>
      <c r="N421" s="11"/>
      <c r="O421" s="11"/>
    </row>
    <row r="422" spans="3:15" x14ac:dyDescent="0.2">
      <c r="C422" s="11"/>
      <c r="D422" s="48"/>
      <c r="E422" s="48"/>
      <c r="F422" s="11"/>
      <c r="G422" s="11"/>
      <c r="H422" s="11"/>
      <c r="I422" s="12"/>
      <c r="J422" s="49"/>
      <c r="K422" s="50"/>
      <c r="L422" s="11"/>
      <c r="M422" s="11"/>
      <c r="N422" s="11"/>
      <c r="O422" s="11"/>
    </row>
    <row r="423" spans="3:15" x14ac:dyDescent="0.2">
      <c r="C423" s="11"/>
      <c r="D423" s="48"/>
      <c r="E423" s="48"/>
      <c r="F423" s="11"/>
      <c r="G423" s="11"/>
      <c r="H423" s="11"/>
      <c r="I423" s="12"/>
      <c r="J423" s="49"/>
      <c r="K423" s="50"/>
      <c r="L423" s="11"/>
      <c r="M423" s="11"/>
      <c r="N423" s="11"/>
      <c r="O423" s="11"/>
    </row>
    <row r="424" spans="3:15" x14ac:dyDescent="0.2">
      <c r="C424" s="11"/>
      <c r="D424" s="48"/>
      <c r="E424" s="48"/>
      <c r="F424" s="11"/>
      <c r="G424" s="11"/>
      <c r="H424" s="11"/>
      <c r="I424" s="12"/>
      <c r="J424" s="49"/>
      <c r="K424" s="50"/>
      <c r="L424" s="11"/>
      <c r="M424" s="11"/>
      <c r="N424" s="11"/>
      <c r="O424" s="11"/>
    </row>
    <row r="425" spans="3:15" x14ac:dyDescent="0.2">
      <c r="C425" s="11"/>
      <c r="D425" s="48"/>
      <c r="E425" s="48"/>
      <c r="F425" s="11"/>
      <c r="G425" s="11"/>
      <c r="H425" s="11"/>
      <c r="I425" s="12"/>
      <c r="J425" s="49"/>
      <c r="K425" s="50"/>
      <c r="L425" s="11"/>
      <c r="M425" s="11"/>
      <c r="N425" s="11"/>
      <c r="O425" s="11"/>
    </row>
    <row r="426" spans="3:15" x14ac:dyDescent="0.2">
      <c r="C426" s="11"/>
      <c r="D426" s="48"/>
      <c r="E426" s="48"/>
      <c r="F426" s="11"/>
      <c r="G426" s="11"/>
      <c r="H426" s="11"/>
      <c r="I426" s="12"/>
      <c r="J426" s="49"/>
      <c r="K426" s="50"/>
      <c r="L426" s="11"/>
      <c r="M426" s="11"/>
      <c r="N426" s="11"/>
      <c r="O426" s="11"/>
    </row>
    <row r="427" spans="3:15" x14ac:dyDescent="0.2">
      <c r="C427" s="11"/>
      <c r="D427" s="48"/>
      <c r="E427" s="48"/>
      <c r="F427" s="11"/>
      <c r="G427" s="11"/>
      <c r="H427" s="11"/>
      <c r="I427" s="12"/>
      <c r="J427" s="49"/>
      <c r="K427" s="50"/>
      <c r="L427" s="11"/>
      <c r="M427" s="11"/>
      <c r="N427" s="11"/>
      <c r="O427" s="11"/>
    </row>
    <row r="428" spans="3:15" x14ac:dyDescent="0.2">
      <c r="C428" s="11"/>
      <c r="D428" s="48"/>
      <c r="E428" s="48"/>
      <c r="F428" s="11"/>
      <c r="G428" s="11"/>
      <c r="H428" s="11"/>
      <c r="I428" s="12"/>
      <c r="J428" s="49"/>
      <c r="K428" s="50"/>
      <c r="L428" s="11"/>
      <c r="M428" s="11"/>
      <c r="N428" s="11"/>
      <c r="O428" s="11"/>
    </row>
    <row r="429" spans="3:15" x14ac:dyDescent="0.2">
      <c r="C429" s="11"/>
      <c r="D429" s="48"/>
      <c r="E429" s="48"/>
      <c r="F429" s="11"/>
      <c r="G429" s="11"/>
      <c r="H429" s="11"/>
      <c r="I429" s="12"/>
      <c r="J429" s="49"/>
      <c r="K429" s="50"/>
      <c r="L429" s="11"/>
      <c r="M429" s="11"/>
      <c r="N429" s="11"/>
      <c r="O429" s="11"/>
    </row>
    <row r="430" spans="3:15" x14ac:dyDescent="0.2">
      <c r="C430" s="11"/>
      <c r="D430" s="48"/>
      <c r="E430" s="48"/>
      <c r="F430" s="11"/>
      <c r="G430" s="11"/>
      <c r="H430" s="11"/>
      <c r="I430" s="12"/>
      <c r="J430" s="49"/>
      <c r="K430" s="50"/>
      <c r="L430" s="11"/>
      <c r="M430" s="11"/>
      <c r="N430" s="11"/>
      <c r="O430" s="11"/>
    </row>
    <row r="431" spans="3:15" x14ac:dyDescent="0.2">
      <c r="C431" s="11"/>
      <c r="D431" s="48"/>
      <c r="E431" s="48"/>
      <c r="F431" s="11"/>
      <c r="G431" s="11"/>
      <c r="H431" s="11"/>
      <c r="I431" s="12"/>
      <c r="J431" s="49"/>
      <c r="K431" s="50"/>
      <c r="L431" s="11"/>
      <c r="M431" s="11"/>
      <c r="N431" s="11"/>
      <c r="O431" s="11"/>
    </row>
    <row r="432" spans="3:15" x14ac:dyDescent="0.2">
      <c r="C432" s="11"/>
      <c r="D432" s="48"/>
      <c r="E432" s="48"/>
      <c r="F432" s="11"/>
      <c r="G432" s="11"/>
      <c r="H432" s="11"/>
      <c r="I432" s="12"/>
      <c r="J432" s="49"/>
      <c r="K432" s="50"/>
      <c r="L432" s="11"/>
      <c r="M432" s="11"/>
      <c r="N432" s="11"/>
      <c r="O432" s="11"/>
    </row>
    <row r="433" spans="3:15" x14ac:dyDescent="0.2">
      <c r="C433" s="11"/>
      <c r="D433" s="48"/>
      <c r="E433" s="48"/>
      <c r="F433" s="11"/>
      <c r="G433" s="11"/>
      <c r="H433" s="11"/>
      <c r="I433" s="12"/>
      <c r="J433" s="49"/>
      <c r="K433" s="50"/>
      <c r="L433" s="11"/>
      <c r="M433" s="11"/>
      <c r="N433" s="11"/>
      <c r="O433" s="11"/>
    </row>
    <row r="434" spans="3:15" x14ac:dyDescent="0.2">
      <c r="C434" s="11"/>
      <c r="D434" s="48"/>
      <c r="E434" s="48"/>
      <c r="F434" s="11"/>
      <c r="G434" s="11"/>
      <c r="H434" s="11"/>
      <c r="I434" s="12"/>
      <c r="J434" s="49"/>
      <c r="K434" s="50"/>
      <c r="L434" s="11"/>
      <c r="M434" s="11"/>
      <c r="N434" s="11"/>
      <c r="O434" s="11"/>
    </row>
    <row r="435" spans="3:15" x14ac:dyDescent="0.2">
      <c r="C435" s="11"/>
      <c r="D435" s="48"/>
      <c r="E435" s="48"/>
      <c r="F435" s="11"/>
      <c r="G435" s="11"/>
      <c r="H435" s="11"/>
      <c r="I435" s="12"/>
      <c r="J435" s="49"/>
      <c r="K435" s="50"/>
      <c r="L435" s="11"/>
      <c r="M435" s="11"/>
      <c r="N435" s="11"/>
      <c r="O435" s="11"/>
    </row>
    <row r="436" spans="3:15" x14ac:dyDescent="0.2">
      <c r="C436" s="11"/>
      <c r="D436" s="48"/>
      <c r="E436" s="48"/>
      <c r="F436" s="11"/>
      <c r="G436" s="11"/>
      <c r="H436" s="11"/>
      <c r="I436" s="12"/>
      <c r="J436" s="49"/>
      <c r="K436" s="50"/>
      <c r="L436" s="11"/>
      <c r="M436" s="11"/>
      <c r="N436" s="11"/>
      <c r="O436" s="11"/>
    </row>
    <row r="437" spans="3:15" x14ac:dyDescent="0.2">
      <c r="C437" s="11"/>
      <c r="D437" s="48"/>
      <c r="E437" s="48"/>
      <c r="F437" s="11"/>
      <c r="G437" s="11"/>
      <c r="H437" s="11"/>
      <c r="I437" s="12"/>
      <c r="J437" s="49"/>
      <c r="K437" s="50"/>
      <c r="L437" s="11"/>
      <c r="M437" s="11"/>
      <c r="N437" s="11"/>
      <c r="O437" s="11"/>
    </row>
    <row r="438" spans="3:15" x14ac:dyDescent="0.2">
      <c r="C438" s="11"/>
      <c r="D438" s="48"/>
      <c r="E438" s="48"/>
      <c r="F438" s="11"/>
      <c r="G438" s="11"/>
      <c r="H438" s="11"/>
      <c r="I438" s="12"/>
      <c r="J438" s="49"/>
      <c r="K438" s="50"/>
      <c r="L438" s="11"/>
      <c r="M438" s="11"/>
      <c r="N438" s="11"/>
      <c r="O438" s="11"/>
    </row>
    <row r="439" spans="3:15" x14ac:dyDescent="0.2">
      <c r="C439" s="11"/>
      <c r="D439" s="48"/>
      <c r="E439" s="48"/>
      <c r="F439" s="11"/>
      <c r="G439" s="11"/>
      <c r="H439" s="11"/>
      <c r="I439" s="12"/>
      <c r="J439" s="49"/>
      <c r="K439" s="50"/>
      <c r="L439" s="11"/>
      <c r="M439" s="11"/>
      <c r="N439" s="11"/>
      <c r="O439" s="11"/>
    </row>
    <row r="440" spans="3:15" x14ac:dyDescent="0.2">
      <c r="C440" s="11"/>
      <c r="D440" s="48"/>
      <c r="E440" s="48"/>
      <c r="F440" s="11"/>
      <c r="G440" s="11"/>
      <c r="H440" s="11"/>
      <c r="I440" s="12"/>
      <c r="J440" s="49"/>
      <c r="K440" s="50"/>
      <c r="L440" s="11"/>
      <c r="M440" s="11"/>
      <c r="N440" s="11"/>
      <c r="O440" s="11"/>
    </row>
    <row r="441" spans="3:15" x14ac:dyDescent="0.2">
      <c r="C441" s="11"/>
      <c r="D441" s="48"/>
      <c r="E441" s="48"/>
      <c r="F441" s="11"/>
      <c r="G441" s="11"/>
      <c r="H441" s="11"/>
      <c r="I441" s="12"/>
      <c r="J441" s="49"/>
      <c r="K441" s="50"/>
      <c r="L441" s="11"/>
      <c r="M441" s="11"/>
      <c r="N441" s="11"/>
      <c r="O441" s="11"/>
    </row>
    <row r="442" spans="3:15" x14ac:dyDescent="0.2">
      <c r="C442" s="11"/>
      <c r="D442" s="48"/>
      <c r="E442" s="48"/>
      <c r="F442" s="11"/>
      <c r="G442" s="11"/>
      <c r="H442" s="11"/>
      <c r="I442" s="12"/>
      <c r="J442" s="49"/>
      <c r="K442" s="50"/>
      <c r="L442" s="11"/>
      <c r="M442" s="11"/>
      <c r="N442" s="11"/>
      <c r="O442" s="11"/>
    </row>
    <row r="443" spans="3:15" x14ac:dyDescent="0.2">
      <c r="C443" s="11"/>
      <c r="D443" s="48"/>
      <c r="E443" s="48"/>
      <c r="F443" s="11"/>
      <c r="G443" s="11"/>
      <c r="H443" s="11"/>
      <c r="I443" s="12"/>
      <c r="J443" s="49"/>
      <c r="K443" s="50"/>
      <c r="L443" s="11"/>
      <c r="M443" s="11"/>
      <c r="N443" s="11"/>
      <c r="O443" s="11"/>
    </row>
    <row r="444" spans="3:15" x14ac:dyDescent="0.2">
      <c r="C444" s="11"/>
      <c r="D444" s="48"/>
      <c r="E444" s="48"/>
      <c r="F444" s="11"/>
      <c r="G444" s="11"/>
      <c r="H444" s="11"/>
      <c r="I444" s="12"/>
      <c r="J444" s="49"/>
      <c r="K444" s="50"/>
      <c r="L444" s="11"/>
      <c r="M444" s="11"/>
      <c r="N444" s="11"/>
      <c r="O444" s="11"/>
    </row>
    <row r="445" spans="3:15" x14ac:dyDescent="0.2">
      <c r="C445" s="11"/>
      <c r="D445" s="48"/>
      <c r="E445" s="48"/>
      <c r="F445" s="11"/>
      <c r="G445" s="11"/>
      <c r="H445" s="11"/>
      <c r="I445" s="12"/>
      <c r="J445" s="49"/>
      <c r="K445" s="50"/>
      <c r="L445" s="11"/>
      <c r="M445" s="11"/>
      <c r="N445" s="11"/>
      <c r="O445" s="11"/>
    </row>
    <row r="446" spans="3:15" x14ac:dyDescent="0.2">
      <c r="C446" s="11"/>
      <c r="D446" s="48"/>
      <c r="E446" s="48"/>
      <c r="F446" s="11"/>
      <c r="G446" s="11"/>
      <c r="H446" s="11"/>
      <c r="I446" s="12"/>
      <c r="J446" s="49"/>
      <c r="K446" s="50"/>
      <c r="L446" s="11"/>
      <c r="M446" s="11"/>
      <c r="N446" s="11"/>
      <c r="O446" s="11"/>
    </row>
    <row r="447" spans="3:15" x14ac:dyDescent="0.2">
      <c r="C447" s="11"/>
      <c r="D447" s="48"/>
      <c r="E447" s="48"/>
      <c r="F447" s="11"/>
      <c r="G447" s="11"/>
      <c r="H447" s="11"/>
      <c r="I447" s="12"/>
      <c r="J447" s="49"/>
      <c r="K447" s="50"/>
      <c r="L447" s="11"/>
      <c r="M447" s="11"/>
      <c r="N447" s="11"/>
      <c r="O447" s="11"/>
    </row>
    <row r="448" spans="3:15" x14ac:dyDescent="0.2">
      <c r="C448" s="11"/>
      <c r="D448" s="48"/>
      <c r="E448" s="48"/>
      <c r="F448" s="11"/>
      <c r="G448" s="11"/>
      <c r="H448" s="11"/>
      <c r="I448" s="12"/>
      <c r="J448" s="49"/>
      <c r="K448" s="50"/>
      <c r="L448" s="11"/>
      <c r="M448" s="11"/>
      <c r="N448" s="11"/>
      <c r="O448" s="11"/>
    </row>
    <row r="449" spans="3:15" x14ac:dyDescent="0.2">
      <c r="C449" s="11"/>
      <c r="D449" s="48"/>
      <c r="E449" s="48"/>
      <c r="F449" s="11"/>
      <c r="G449" s="11"/>
      <c r="H449" s="11"/>
      <c r="I449" s="12"/>
      <c r="J449" s="49"/>
      <c r="K449" s="50"/>
      <c r="L449" s="11"/>
      <c r="M449" s="11"/>
      <c r="N449" s="11"/>
      <c r="O449" s="11"/>
    </row>
    <row r="450" spans="3:15" x14ac:dyDescent="0.2">
      <c r="C450" s="11"/>
      <c r="D450" s="48"/>
      <c r="E450" s="48"/>
      <c r="F450" s="11"/>
      <c r="G450" s="11"/>
      <c r="H450" s="11"/>
      <c r="I450" s="12"/>
      <c r="J450" s="49"/>
      <c r="K450" s="50"/>
      <c r="L450" s="11"/>
      <c r="M450" s="11"/>
      <c r="N450" s="11"/>
      <c r="O450" s="11"/>
    </row>
    <row r="451" spans="3:15" x14ac:dyDescent="0.2">
      <c r="C451" s="11"/>
      <c r="D451" s="48"/>
      <c r="E451" s="48"/>
      <c r="F451" s="11"/>
      <c r="G451" s="11"/>
      <c r="H451" s="11"/>
      <c r="I451" s="12"/>
      <c r="J451" s="49"/>
      <c r="K451" s="50"/>
      <c r="L451" s="11"/>
      <c r="M451" s="11"/>
      <c r="N451" s="11"/>
      <c r="O451" s="11"/>
    </row>
    <row r="452" spans="3:15" x14ac:dyDescent="0.2">
      <c r="C452" s="11"/>
      <c r="D452" s="48"/>
      <c r="E452" s="48"/>
      <c r="F452" s="11"/>
      <c r="G452" s="11"/>
      <c r="H452" s="11"/>
      <c r="I452" s="12"/>
      <c r="J452" s="49"/>
      <c r="K452" s="50"/>
      <c r="L452" s="11"/>
      <c r="M452" s="11"/>
      <c r="N452" s="11"/>
      <c r="O452" s="11"/>
    </row>
    <row r="453" spans="3:15" x14ac:dyDescent="0.2">
      <c r="C453" s="11"/>
      <c r="D453" s="48"/>
      <c r="E453" s="48"/>
      <c r="F453" s="11"/>
      <c r="G453" s="11"/>
      <c r="H453" s="11"/>
      <c r="I453" s="12"/>
      <c r="J453" s="49"/>
      <c r="K453" s="50"/>
      <c r="L453" s="11"/>
      <c r="M453" s="11"/>
      <c r="N453" s="11"/>
      <c r="O453" s="11"/>
    </row>
    <row r="454" spans="3:15" x14ac:dyDescent="0.2">
      <c r="C454" s="11"/>
      <c r="D454" s="48"/>
      <c r="E454" s="48"/>
      <c r="F454" s="11"/>
      <c r="G454" s="11"/>
      <c r="H454" s="11"/>
      <c r="I454" s="12"/>
      <c r="J454" s="49"/>
      <c r="K454" s="50"/>
      <c r="L454" s="11"/>
      <c r="M454" s="11"/>
      <c r="N454" s="11"/>
      <c r="O454" s="11"/>
    </row>
    <row r="455" spans="3:15" x14ac:dyDescent="0.2">
      <c r="C455" s="11"/>
      <c r="D455" s="48"/>
      <c r="E455" s="48"/>
      <c r="F455" s="11"/>
      <c r="G455" s="11"/>
      <c r="H455" s="11"/>
      <c r="I455" s="12"/>
      <c r="J455" s="49"/>
      <c r="K455" s="50"/>
      <c r="L455" s="11"/>
      <c r="M455" s="11"/>
      <c r="N455" s="11"/>
      <c r="O455" s="11"/>
    </row>
    <row r="456" spans="3:15" x14ac:dyDescent="0.2">
      <c r="C456" s="11"/>
      <c r="D456" s="48"/>
      <c r="E456" s="48"/>
      <c r="F456" s="11"/>
      <c r="G456" s="11"/>
      <c r="H456" s="11"/>
      <c r="I456" s="12"/>
      <c r="J456" s="49"/>
      <c r="K456" s="50"/>
      <c r="L456" s="11"/>
      <c r="M456" s="11"/>
      <c r="N456" s="11"/>
      <c r="O456" s="11"/>
    </row>
    <row r="457" spans="3:15" x14ac:dyDescent="0.2">
      <c r="C457" s="11"/>
      <c r="D457" s="48"/>
      <c r="E457" s="48"/>
      <c r="F457" s="11"/>
      <c r="G457" s="11"/>
      <c r="H457" s="11"/>
      <c r="I457" s="12"/>
      <c r="J457" s="49"/>
      <c r="K457" s="50"/>
      <c r="L457" s="11"/>
      <c r="M457" s="11"/>
      <c r="N457" s="11"/>
      <c r="O457" s="11"/>
    </row>
    <row r="458" spans="3:15" x14ac:dyDescent="0.2">
      <c r="C458" s="11"/>
      <c r="D458" s="48"/>
      <c r="E458" s="48"/>
      <c r="F458" s="11"/>
      <c r="G458" s="11"/>
      <c r="H458" s="11"/>
      <c r="I458" s="12"/>
      <c r="J458" s="49"/>
      <c r="K458" s="50"/>
      <c r="L458" s="11"/>
      <c r="M458" s="11"/>
      <c r="N458" s="11"/>
      <c r="O458" s="11"/>
    </row>
    <row r="459" spans="3:15" x14ac:dyDescent="0.2">
      <c r="C459" s="11"/>
      <c r="D459" s="48"/>
      <c r="E459" s="48"/>
      <c r="F459" s="11"/>
      <c r="G459" s="11"/>
      <c r="H459" s="11"/>
      <c r="I459" s="12"/>
      <c r="J459" s="49"/>
      <c r="K459" s="50"/>
      <c r="L459" s="11"/>
      <c r="M459" s="11"/>
      <c r="N459" s="11"/>
      <c r="O459" s="11"/>
    </row>
    <row r="460" spans="3:15" x14ac:dyDescent="0.2">
      <c r="C460" s="11"/>
      <c r="D460" s="48"/>
      <c r="E460" s="48"/>
      <c r="F460" s="11"/>
      <c r="G460" s="11"/>
      <c r="H460" s="11"/>
      <c r="I460" s="12"/>
      <c r="J460" s="49"/>
      <c r="K460" s="50"/>
      <c r="L460" s="11"/>
      <c r="M460" s="11"/>
      <c r="N460" s="11"/>
      <c r="O460" s="11"/>
    </row>
    <row r="461" spans="3:15" x14ac:dyDescent="0.2">
      <c r="C461" s="11"/>
      <c r="D461" s="48"/>
      <c r="E461" s="48"/>
      <c r="F461" s="11"/>
      <c r="G461" s="11"/>
      <c r="H461" s="11"/>
      <c r="I461" s="12"/>
      <c r="J461" s="49"/>
      <c r="K461" s="50"/>
      <c r="L461" s="11"/>
      <c r="M461" s="11"/>
      <c r="N461" s="11"/>
      <c r="O461" s="11"/>
    </row>
    <row r="462" spans="3:15" x14ac:dyDescent="0.2">
      <c r="C462" s="11"/>
      <c r="D462" s="48"/>
      <c r="E462" s="48"/>
      <c r="F462" s="11"/>
      <c r="G462" s="11"/>
      <c r="H462" s="11"/>
      <c r="I462" s="12"/>
      <c r="J462" s="49"/>
      <c r="K462" s="50"/>
      <c r="L462" s="11"/>
      <c r="M462" s="11"/>
      <c r="N462" s="11"/>
      <c r="O462" s="11"/>
    </row>
    <row r="463" spans="3:15" x14ac:dyDescent="0.2">
      <c r="C463" s="11"/>
      <c r="D463" s="48"/>
      <c r="E463" s="48"/>
      <c r="F463" s="11"/>
      <c r="G463" s="11"/>
      <c r="H463" s="11"/>
      <c r="I463" s="12"/>
      <c r="J463" s="49"/>
      <c r="K463" s="50"/>
      <c r="L463" s="11"/>
      <c r="M463" s="11"/>
      <c r="N463" s="11"/>
      <c r="O463" s="11"/>
    </row>
    <row r="464" spans="3:15" x14ac:dyDescent="0.2">
      <c r="C464" s="11"/>
      <c r="D464" s="48"/>
      <c r="E464" s="48"/>
      <c r="F464" s="11"/>
      <c r="G464" s="11"/>
      <c r="H464" s="11"/>
      <c r="I464" s="12"/>
      <c r="J464" s="49"/>
      <c r="K464" s="50"/>
      <c r="L464" s="11"/>
      <c r="M464" s="11"/>
      <c r="N464" s="11"/>
      <c r="O464" s="11"/>
    </row>
    <row r="465" spans="3:15" x14ac:dyDescent="0.2">
      <c r="C465" s="11"/>
      <c r="D465" s="48"/>
      <c r="E465" s="48"/>
      <c r="F465" s="11"/>
      <c r="G465" s="11"/>
      <c r="H465" s="11"/>
      <c r="I465" s="12"/>
      <c r="J465" s="49"/>
      <c r="K465" s="50"/>
      <c r="L465" s="11"/>
      <c r="M465" s="11"/>
      <c r="N465" s="11"/>
      <c r="O465" s="11"/>
    </row>
    <row r="466" spans="3:15" x14ac:dyDescent="0.2">
      <c r="C466" s="11"/>
      <c r="D466" s="48"/>
      <c r="E466" s="48"/>
      <c r="F466" s="11"/>
      <c r="G466" s="11"/>
      <c r="H466" s="11"/>
      <c r="I466" s="12"/>
      <c r="J466" s="49"/>
      <c r="K466" s="50"/>
      <c r="L466" s="11"/>
      <c r="M466" s="11"/>
      <c r="N466" s="11"/>
      <c r="O466" s="11"/>
    </row>
    <row r="467" spans="3:15" x14ac:dyDescent="0.2">
      <c r="C467" s="11"/>
      <c r="D467" s="48"/>
      <c r="E467" s="48"/>
      <c r="F467" s="11"/>
      <c r="G467" s="11"/>
      <c r="H467" s="11"/>
      <c r="I467" s="12"/>
      <c r="J467" s="49"/>
      <c r="K467" s="50"/>
      <c r="L467" s="11"/>
      <c r="M467" s="11"/>
      <c r="N467" s="11"/>
      <c r="O467" s="11"/>
    </row>
    <row r="468" spans="3:15" x14ac:dyDescent="0.2">
      <c r="C468" s="11"/>
      <c r="D468" s="48"/>
      <c r="E468" s="48"/>
      <c r="F468" s="11"/>
      <c r="G468" s="11"/>
      <c r="H468" s="11"/>
      <c r="I468" s="12"/>
      <c r="J468" s="49"/>
      <c r="K468" s="50"/>
      <c r="L468" s="11"/>
      <c r="M468" s="11"/>
      <c r="N468" s="11"/>
      <c r="O468" s="11"/>
    </row>
    <row r="469" spans="3:15" x14ac:dyDescent="0.2">
      <c r="C469" s="11"/>
      <c r="D469" s="48"/>
      <c r="E469" s="48"/>
      <c r="F469" s="11"/>
      <c r="G469" s="11"/>
      <c r="H469" s="11"/>
      <c r="I469" s="12"/>
      <c r="J469" s="49"/>
      <c r="K469" s="50"/>
      <c r="L469" s="11"/>
      <c r="M469" s="11"/>
      <c r="N469" s="11"/>
      <c r="O469" s="11"/>
    </row>
    <row r="470" spans="3:15" x14ac:dyDescent="0.2">
      <c r="C470" s="11"/>
      <c r="D470" s="48"/>
      <c r="E470" s="48"/>
      <c r="F470" s="11"/>
      <c r="G470" s="11"/>
      <c r="H470" s="11"/>
      <c r="I470" s="12"/>
      <c r="J470" s="49"/>
      <c r="K470" s="50"/>
      <c r="L470" s="11"/>
      <c r="M470" s="11"/>
      <c r="N470" s="11"/>
      <c r="O470" s="11"/>
    </row>
    <row r="471" spans="3:15" x14ac:dyDescent="0.2">
      <c r="C471" s="11"/>
      <c r="D471" s="48"/>
      <c r="E471" s="48"/>
      <c r="F471" s="11"/>
      <c r="G471" s="11"/>
      <c r="H471" s="11"/>
      <c r="I471" s="12"/>
      <c r="J471" s="49"/>
      <c r="K471" s="50"/>
      <c r="L471" s="11"/>
      <c r="M471" s="11"/>
      <c r="N471" s="11"/>
      <c r="O471" s="11"/>
    </row>
    <row r="472" spans="3:15" x14ac:dyDescent="0.2">
      <c r="C472" s="11"/>
      <c r="D472" s="48"/>
      <c r="E472" s="48"/>
      <c r="F472" s="11"/>
      <c r="G472" s="11"/>
      <c r="H472" s="11"/>
      <c r="I472" s="12"/>
      <c r="J472" s="49"/>
      <c r="K472" s="50"/>
      <c r="L472" s="11"/>
      <c r="M472" s="11"/>
      <c r="N472" s="11"/>
      <c r="O472" s="11"/>
    </row>
    <row r="473" spans="3:15" x14ac:dyDescent="0.2">
      <c r="C473" s="11"/>
      <c r="D473" s="48"/>
      <c r="E473" s="48"/>
      <c r="F473" s="11"/>
      <c r="G473" s="11"/>
      <c r="H473" s="11"/>
      <c r="I473" s="12"/>
      <c r="J473" s="49"/>
      <c r="K473" s="50"/>
      <c r="L473" s="11"/>
      <c r="M473" s="11"/>
      <c r="N473" s="11"/>
      <c r="O473" s="11"/>
    </row>
    <row r="474" spans="3:15" x14ac:dyDescent="0.2">
      <c r="C474" s="11"/>
      <c r="D474" s="48"/>
      <c r="E474" s="48"/>
      <c r="F474" s="11"/>
      <c r="G474" s="11"/>
      <c r="H474" s="11"/>
      <c r="I474" s="12"/>
      <c r="J474" s="49"/>
      <c r="K474" s="50"/>
      <c r="L474" s="11"/>
      <c r="M474" s="11"/>
      <c r="N474" s="11"/>
      <c r="O474" s="11"/>
    </row>
    <row r="475" spans="3:15" x14ac:dyDescent="0.2">
      <c r="C475" s="11"/>
      <c r="D475" s="48"/>
      <c r="E475" s="48"/>
      <c r="F475" s="11"/>
      <c r="G475" s="11"/>
      <c r="H475" s="11"/>
      <c r="I475" s="12"/>
      <c r="J475" s="49"/>
      <c r="K475" s="50"/>
      <c r="L475" s="11"/>
      <c r="M475" s="11"/>
      <c r="N475" s="11"/>
      <c r="O475" s="11"/>
    </row>
    <row r="476" spans="3:15" x14ac:dyDescent="0.2">
      <c r="C476" s="11"/>
      <c r="D476" s="48"/>
      <c r="E476" s="48"/>
      <c r="F476" s="11"/>
      <c r="G476" s="11"/>
      <c r="H476" s="11"/>
      <c r="I476" s="12"/>
      <c r="J476" s="49"/>
      <c r="K476" s="50"/>
      <c r="L476" s="11"/>
      <c r="M476" s="11"/>
      <c r="N476" s="11"/>
      <c r="O476" s="11"/>
    </row>
    <row r="477" spans="3:15" x14ac:dyDescent="0.2">
      <c r="C477" s="11"/>
      <c r="D477" s="48"/>
      <c r="E477" s="48"/>
      <c r="F477" s="11"/>
      <c r="G477" s="11"/>
      <c r="H477" s="11"/>
      <c r="I477" s="12"/>
      <c r="J477" s="49"/>
      <c r="K477" s="50"/>
      <c r="L477" s="11"/>
      <c r="M477" s="11"/>
      <c r="N477" s="11"/>
      <c r="O477" s="11"/>
    </row>
    <row r="478" spans="3:15" x14ac:dyDescent="0.2">
      <c r="C478" s="11"/>
      <c r="D478" s="48"/>
      <c r="E478" s="48"/>
      <c r="F478" s="11"/>
      <c r="G478" s="11"/>
      <c r="H478" s="11"/>
      <c r="I478" s="12"/>
      <c r="J478" s="49"/>
      <c r="K478" s="50"/>
      <c r="L478" s="11"/>
      <c r="M478" s="11"/>
      <c r="N478" s="11"/>
      <c r="O478" s="11"/>
    </row>
    <row r="479" spans="3:15" x14ac:dyDescent="0.2">
      <c r="C479" s="11"/>
      <c r="D479" s="48"/>
      <c r="E479" s="48"/>
      <c r="F479" s="11"/>
      <c r="G479" s="11"/>
      <c r="H479" s="11"/>
      <c r="I479" s="12"/>
      <c r="J479" s="49"/>
      <c r="K479" s="50"/>
      <c r="L479" s="11"/>
      <c r="M479" s="11"/>
      <c r="N479" s="11"/>
      <c r="O479" s="11"/>
    </row>
    <row r="480" spans="3:15" x14ac:dyDescent="0.2">
      <c r="C480" s="11"/>
      <c r="D480" s="48"/>
      <c r="E480" s="48"/>
      <c r="F480" s="11"/>
      <c r="G480" s="11"/>
      <c r="H480" s="11"/>
      <c r="I480" s="12"/>
      <c r="J480" s="49"/>
      <c r="K480" s="50"/>
      <c r="L480" s="11"/>
      <c r="M480" s="11"/>
      <c r="N480" s="11"/>
      <c r="O480" s="11"/>
    </row>
    <row r="481" spans="3:15" x14ac:dyDescent="0.2">
      <c r="C481" s="11"/>
      <c r="D481" s="48"/>
      <c r="E481" s="48"/>
      <c r="F481" s="11"/>
      <c r="G481" s="11"/>
      <c r="H481" s="11"/>
      <c r="I481" s="12"/>
      <c r="J481" s="49"/>
      <c r="K481" s="50"/>
      <c r="L481" s="11"/>
      <c r="M481" s="11"/>
      <c r="N481" s="11"/>
      <c r="O481" s="11"/>
    </row>
    <row r="482" spans="3:15" x14ac:dyDescent="0.2">
      <c r="C482" s="11"/>
      <c r="D482" s="48"/>
      <c r="E482" s="48"/>
      <c r="F482" s="11"/>
      <c r="G482" s="11"/>
      <c r="H482" s="11"/>
      <c r="I482" s="12"/>
      <c r="J482" s="49"/>
      <c r="K482" s="50"/>
      <c r="L482" s="11"/>
      <c r="M482" s="11"/>
      <c r="N482" s="11"/>
      <c r="O482" s="11"/>
    </row>
    <row r="483" spans="3:15" x14ac:dyDescent="0.2">
      <c r="C483" s="11"/>
      <c r="D483" s="48"/>
      <c r="E483" s="48"/>
      <c r="F483" s="11"/>
      <c r="G483" s="11"/>
      <c r="H483" s="11"/>
      <c r="I483" s="12"/>
      <c r="J483" s="49"/>
      <c r="K483" s="50"/>
      <c r="L483" s="11"/>
      <c r="M483" s="11"/>
      <c r="N483" s="11"/>
      <c r="O483" s="11"/>
    </row>
    <row r="484" spans="3:15" x14ac:dyDescent="0.2">
      <c r="C484" s="11"/>
      <c r="D484" s="48"/>
      <c r="E484" s="48"/>
      <c r="F484" s="11"/>
      <c r="G484" s="11"/>
      <c r="H484" s="11"/>
      <c r="I484" s="12"/>
      <c r="J484" s="49"/>
      <c r="K484" s="50"/>
      <c r="L484" s="11"/>
      <c r="M484" s="11"/>
      <c r="N484" s="11"/>
      <c r="O484" s="11"/>
    </row>
    <row r="485" spans="3:15" x14ac:dyDescent="0.2">
      <c r="C485" s="11"/>
      <c r="D485" s="48"/>
      <c r="E485" s="48"/>
      <c r="F485" s="11"/>
      <c r="G485" s="11"/>
      <c r="H485" s="11"/>
      <c r="I485" s="12"/>
      <c r="J485" s="49"/>
      <c r="K485" s="50"/>
      <c r="L485" s="11"/>
      <c r="M485" s="11"/>
      <c r="N485" s="11"/>
      <c r="O485" s="11"/>
    </row>
    <row r="486" spans="3:15" x14ac:dyDescent="0.2">
      <c r="C486" s="11"/>
      <c r="D486" s="48"/>
      <c r="E486" s="48"/>
      <c r="F486" s="11"/>
      <c r="G486" s="11"/>
      <c r="H486" s="11"/>
      <c r="I486" s="12"/>
      <c r="J486" s="49"/>
      <c r="K486" s="50"/>
      <c r="L486" s="11"/>
      <c r="M486" s="11"/>
      <c r="N486" s="11"/>
      <c r="O486" s="11"/>
    </row>
    <row r="487" spans="3:15" x14ac:dyDescent="0.2">
      <c r="C487" s="11"/>
      <c r="D487" s="48"/>
      <c r="E487" s="48"/>
      <c r="F487" s="11"/>
      <c r="G487" s="11"/>
      <c r="H487" s="11"/>
      <c r="I487" s="12"/>
      <c r="J487" s="49"/>
      <c r="K487" s="50"/>
      <c r="L487" s="11"/>
      <c r="M487" s="11"/>
      <c r="N487" s="11"/>
      <c r="O487" s="11"/>
    </row>
    <row r="488" spans="3:15" x14ac:dyDescent="0.2">
      <c r="C488" s="11"/>
      <c r="D488" s="48"/>
      <c r="E488" s="48"/>
      <c r="F488" s="11"/>
      <c r="G488" s="11"/>
      <c r="H488" s="11"/>
      <c r="I488" s="12"/>
      <c r="J488" s="49"/>
      <c r="K488" s="50"/>
      <c r="L488" s="11"/>
      <c r="M488" s="11"/>
      <c r="N488" s="11"/>
      <c r="O488" s="11"/>
    </row>
    <row r="489" spans="3:15" x14ac:dyDescent="0.2">
      <c r="C489" s="11"/>
      <c r="D489" s="48"/>
      <c r="E489" s="48"/>
      <c r="F489" s="11"/>
      <c r="G489" s="11"/>
      <c r="H489" s="11"/>
      <c r="I489" s="12"/>
      <c r="J489" s="49"/>
      <c r="K489" s="50"/>
      <c r="L489" s="11"/>
      <c r="M489" s="11"/>
      <c r="N489" s="11"/>
      <c r="O489" s="11"/>
    </row>
    <row r="490" spans="3:15" x14ac:dyDescent="0.2">
      <c r="C490" s="11"/>
      <c r="D490" s="48"/>
      <c r="E490" s="48"/>
      <c r="F490" s="11"/>
      <c r="G490" s="11"/>
      <c r="H490" s="11"/>
      <c r="I490" s="12"/>
      <c r="J490" s="49"/>
      <c r="K490" s="50"/>
      <c r="L490" s="11"/>
      <c r="M490" s="11"/>
      <c r="N490" s="11"/>
      <c r="O490" s="11"/>
    </row>
    <row r="491" spans="3:15" x14ac:dyDescent="0.2">
      <c r="C491" s="11"/>
      <c r="D491" s="48"/>
      <c r="E491" s="48"/>
      <c r="F491" s="11"/>
      <c r="G491" s="11"/>
      <c r="H491" s="11"/>
      <c r="I491" s="12"/>
      <c r="J491" s="49"/>
      <c r="K491" s="50"/>
      <c r="L491" s="11"/>
      <c r="M491" s="11"/>
      <c r="N491" s="11"/>
      <c r="O491" s="11"/>
    </row>
    <row r="492" spans="3:15" x14ac:dyDescent="0.2">
      <c r="C492" s="11"/>
      <c r="D492" s="48"/>
      <c r="E492" s="48"/>
      <c r="F492" s="11"/>
      <c r="G492" s="11"/>
      <c r="H492" s="11"/>
      <c r="I492" s="12"/>
      <c r="J492" s="49"/>
      <c r="K492" s="50"/>
      <c r="L492" s="11"/>
      <c r="M492" s="11"/>
      <c r="N492" s="11"/>
      <c r="O492" s="11"/>
    </row>
    <row r="493" spans="3:15" x14ac:dyDescent="0.2">
      <c r="C493" s="11"/>
      <c r="D493" s="48"/>
      <c r="E493" s="48"/>
      <c r="F493" s="11"/>
      <c r="G493" s="11"/>
      <c r="H493" s="11"/>
      <c r="I493" s="12"/>
      <c r="J493" s="49"/>
      <c r="K493" s="50"/>
      <c r="L493" s="11"/>
      <c r="M493" s="11"/>
      <c r="N493" s="11"/>
      <c r="O493" s="11"/>
    </row>
    <row r="494" spans="3:15" x14ac:dyDescent="0.2">
      <c r="C494" s="11"/>
      <c r="D494" s="48"/>
      <c r="E494" s="48"/>
      <c r="F494" s="11"/>
      <c r="G494" s="11"/>
      <c r="H494" s="11"/>
      <c r="I494" s="12"/>
      <c r="J494" s="49"/>
      <c r="K494" s="50"/>
      <c r="L494" s="11"/>
      <c r="M494" s="11"/>
      <c r="N494" s="11"/>
      <c r="O494" s="11"/>
    </row>
    <row r="495" spans="3:15" x14ac:dyDescent="0.2">
      <c r="C495" s="11"/>
      <c r="D495" s="48"/>
      <c r="E495" s="48"/>
      <c r="F495" s="11"/>
      <c r="G495" s="11"/>
      <c r="H495" s="11"/>
      <c r="I495" s="12"/>
      <c r="J495" s="49"/>
      <c r="K495" s="50"/>
      <c r="L495" s="11"/>
      <c r="M495" s="11"/>
      <c r="N495" s="11"/>
      <c r="O495" s="11"/>
    </row>
    <row r="496" spans="3:15" x14ac:dyDescent="0.2">
      <c r="C496" s="11"/>
      <c r="D496" s="48"/>
      <c r="E496" s="48"/>
      <c r="F496" s="11"/>
      <c r="G496" s="11"/>
      <c r="H496" s="11"/>
      <c r="I496" s="12"/>
      <c r="J496" s="49"/>
      <c r="K496" s="50"/>
      <c r="L496" s="11"/>
      <c r="M496" s="11"/>
      <c r="N496" s="11"/>
      <c r="O496" s="11"/>
    </row>
    <row r="497" spans="3:15" x14ac:dyDescent="0.2">
      <c r="C497" s="11"/>
      <c r="D497" s="48"/>
      <c r="E497" s="48"/>
      <c r="F497" s="11"/>
      <c r="G497" s="11"/>
      <c r="H497" s="11"/>
      <c r="I497" s="12"/>
      <c r="J497" s="49"/>
      <c r="K497" s="50"/>
      <c r="L497" s="11"/>
      <c r="M497" s="11"/>
      <c r="N497" s="11"/>
      <c r="O497" s="11"/>
    </row>
    <row r="498" spans="3:15" x14ac:dyDescent="0.2">
      <c r="C498" s="11"/>
      <c r="D498" s="48"/>
      <c r="E498" s="48"/>
      <c r="F498" s="11"/>
      <c r="G498" s="11"/>
      <c r="H498" s="11"/>
      <c r="I498" s="12"/>
      <c r="J498" s="49"/>
      <c r="K498" s="50"/>
      <c r="L498" s="11"/>
      <c r="M498" s="11"/>
      <c r="N498" s="11"/>
      <c r="O498" s="11"/>
    </row>
    <row r="499" spans="3:15" x14ac:dyDescent="0.2">
      <c r="C499" s="11"/>
      <c r="D499" s="48"/>
      <c r="E499" s="48"/>
      <c r="F499" s="11"/>
      <c r="G499" s="11"/>
      <c r="H499" s="11"/>
      <c r="I499" s="12"/>
      <c r="J499" s="49"/>
      <c r="K499" s="50"/>
      <c r="L499" s="11"/>
      <c r="M499" s="11"/>
      <c r="N499" s="11"/>
      <c r="O499" s="11"/>
    </row>
    <row r="500" spans="3:15" x14ac:dyDescent="0.2">
      <c r="C500" s="11"/>
      <c r="D500" s="48"/>
      <c r="E500" s="48"/>
      <c r="F500" s="11"/>
      <c r="G500" s="11"/>
      <c r="H500" s="11"/>
      <c r="I500" s="12"/>
      <c r="J500" s="49"/>
      <c r="K500" s="50"/>
      <c r="L500" s="11"/>
      <c r="M500" s="11"/>
      <c r="N500" s="11"/>
      <c r="O500" s="11"/>
    </row>
    <row r="501" spans="3:15" x14ac:dyDescent="0.2">
      <c r="C501" s="11"/>
      <c r="D501" s="48"/>
      <c r="E501" s="48"/>
      <c r="F501" s="11"/>
      <c r="G501" s="11"/>
      <c r="H501" s="11"/>
      <c r="I501" s="12"/>
      <c r="J501" s="49"/>
      <c r="K501" s="50"/>
      <c r="L501" s="11"/>
      <c r="M501" s="11"/>
      <c r="N501" s="11"/>
      <c r="O501" s="11"/>
    </row>
    <row r="502" spans="3:15" x14ac:dyDescent="0.2">
      <c r="C502" s="11"/>
      <c r="D502" s="48"/>
      <c r="E502" s="48"/>
      <c r="F502" s="11"/>
      <c r="G502" s="11"/>
      <c r="H502" s="11"/>
      <c r="I502" s="12"/>
      <c r="J502" s="49"/>
      <c r="K502" s="50"/>
      <c r="L502" s="11"/>
      <c r="M502" s="11"/>
      <c r="N502" s="11"/>
      <c r="O502" s="11"/>
    </row>
    <row r="503" spans="3:15" x14ac:dyDescent="0.2">
      <c r="C503" s="11"/>
      <c r="D503" s="48"/>
      <c r="E503" s="48"/>
      <c r="F503" s="11"/>
      <c r="G503" s="11"/>
      <c r="H503" s="11"/>
      <c r="I503" s="12"/>
      <c r="J503" s="49"/>
      <c r="K503" s="50"/>
      <c r="L503" s="11"/>
      <c r="M503" s="11"/>
      <c r="N503" s="11"/>
      <c r="O503" s="11"/>
    </row>
    <row r="504" spans="3:15" x14ac:dyDescent="0.2">
      <c r="C504" s="11"/>
      <c r="D504" s="48"/>
      <c r="E504" s="48"/>
      <c r="F504" s="11"/>
      <c r="G504" s="11"/>
      <c r="H504" s="11"/>
      <c r="I504" s="12"/>
      <c r="J504" s="49"/>
      <c r="K504" s="50"/>
      <c r="L504" s="11"/>
      <c r="M504" s="11"/>
      <c r="N504" s="11"/>
      <c r="O504" s="11"/>
    </row>
    <row r="505" spans="3:15" x14ac:dyDescent="0.2">
      <c r="C505" s="11"/>
      <c r="D505" s="48"/>
      <c r="E505" s="48"/>
      <c r="F505" s="11"/>
      <c r="G505" s="11"/>
      <c r="H505" s="11"/>
      <c r="I505" s="12"/>
      <c r="J505" s="49"/>
      <c r="K505" s="50"/>
      <c r="L505" s="11"/>
      <c r="M505" s="11"/>
      <c r="N505" s="11"/>
      <c r="O505" s="11"/>
    </row>
    <row r="506" spans="3:15" x14ac:dyDescent="0.2">
      <c r="C506" s="11"/>
      <c r="D506" s="48"/>
      <c r="E506" s="48"/>
      <c r="F506" s="11"/>
      <c r="G506" s="11"/>
      <c r="H506" s="11"/>
      <c r="I506" s="12"/>
      <c r="J506" s="49"/>
      <c r="K506" s="50"/>
      <c r="L506" s="11"/>
      <c r="M506" s="11"/>
      <c r="N506" s="11"/>
      <c r="O506" s="11"/>
    </row>
    <row r="507" spans="3:15" x14ac:dyDescent="0.2">
      <c r="C507" s="11"/>
      <c r="D507" s="48"/>
      <c r="E507" s="48"/>
      <c r="F507" s="11"/>
      <c r="G507" s="11"/>
      <c r="H507" s="11"/>
      <c r="I507" s="12"/>
      <c r="J507" s="49"/>
      <c r="K507" s="50"/>
      <c r="L507" s="11"/>
      <c r="M507" s="11"/>
      <c r="N507" s="11"/>
      <c r="O507" s="11"/>
    </row>
    <row r="508" spans="3:15" x14ac:dyDescent="0.2">
      <c r="C508" s="11"/>
      <c r="D508" s="48"/>
      <c r="E508" s="48"/>
      <c r="F508" s="11"/>
      <c r="G508" s="11"/>
      <c r="H508" s="11"/>
      <c r="I508" s="12"/>
      <c r="J508" s="49"/>
      <c r="K508" s="50"/>
      <c r="L508" s="11"/>
      <c r="M508" s="11"/>
      <c r="N508" s="11"/>
      <c r="O508" s="11"/>
    </row>
    <row r="509" spans="3:15" x14ac:dyDescent="0.2">
      <c r="C509" s="11"/>
      <c r="D509" s="48"/>
      <c r="E509" s="48"/>
      <c r="F509" s="11"/>
      <c r="G509" s="11"/>
      <c r="H509" s="11"/>
      <c r="I509" s="12"/>
      <c r="J509" s="49"/>
      <c r="K509" s="50"/>
      <c r="L509" s="11"/>
      <c r="M509" s="11"/>
      <c r="N509" s="11"/>
      <c r="O509" s="11"/>
    </row>
    <row r="510" spans="3:15" x14ac:dyDescent="0.2">
      <c r="C510" s="11"/>
      <c r="D510" s="48"/>
      <c r="E510" s="48"/>
      <c r="F510" s="11"/>
      <c r="G510" s="11"/>
      <c r="H510" s="11"/>
      <c r="I510" s="12"/>
      <c r="J510" s="49"/>
      <c r="K510" s="50"/>
      <c r="L510" s="11"/>
      <c r="M510" s="11"/>
      <c r="N510" s="11"/>
      <c r="O510" s="11"/>
    </row>
    <row r="511" spans="3:15" x14ac:dyDescent="0.2">
      <c r="C511" s="11"/>
      <c r="D511" s="48"/>
      <c r="E511" s="48"/>
      <c r="F511" s="11"/>
      <c r="G511" s="11"/>
      <c r="H511" s="11"/>
      <c r="I511" s="12"/>
      <c r="J511" s="49"/>
      <c r="K511" s="50"/>
      <c r="L511" s="11"/>
      <c r="M511" s="11"/>
      <c r="N511" s="11"/>
      <c r="O511" s="11"/>
    </row>
    <row r="512" spans="3:15" x14ac:dyDescent="0.2">
      <c r="C512" s="11"/>
      <c r="D512" s="48"/>
      <c r="E512" s="48"/>
      <c r="F512" s="11"/>
      <c r="G512" s="11"/>
      <c r="H512" s="11"/>
      <c r="I512" s="12"/>
      <c r="J512" s="49"/>
      <c r="K512" s="50"/>
      <c r="L512" s="11"/>
      <c r="M512" s="11"/>
      <c r="N512" s="11"/>
      <c r="O512" s="11"/>
    </row>
    <row r="513" spans="3:15" x14ac:dyDescent="0.2">
      <c r="C513" s="11"/>
      <c r="D513" s="48"/>
      <c r="E513" s="48"/>
      <c r="F513" s="11"/>
      <c r="G513" s="11"/>
      <c r="H513" s="11"/>
      <c r="I513" s="12"/>
      <c r="J513" s="49"/>
      <c r="K513" s="50"/>
      <c r="L513" s="11"/>
      <c r="M513" s="11"/>
      <c r="N513" s="11"/>
      <c r="O513" s="11"/>
    </row>
    <row r="514" spans="3:15" x14ac:dyDescent="0.2">
      <c r="C514" s="11"/>
      <c r="D514" s="48"/>
      <c r="E514" s="48"/>
      <c r="F514" s="11"/>
      <c r="G514" s="11"/>
      <c r="H514" s="11"/>
      <c r="I514" s="12"/>
      <c r="J514" s="49"/>
      <c r="K514" s="50"/>
      <c r="L514" s="11"/>
      <c r="M514" s="11"/>
      <c r="N514" s="11"/>
      <c r="O514" s="11"/>
    </row>
    <row r="515" spans="3:15" x14ac:dyDescent="0.2">
      <c r="C515" s="11"/>
      <c r="D515" s="48"/>
      <c r="E515" s="48"/>
      <c r="F515" s="11"/>
      <c r="G515" s="11"/>
      <c r="H515" s="11"/>
      <c r="I515" s="12"/>
      <c r="J515" s="49"/>
      <c r="K515" s="50"/>
      <c r="L515" s="11"/>
      <c r="M515" s="11"/>
      <c r="N515" s="11"/>
      <c r="O515" s="11"/>
    </row>
    <row r="516" spans="3:15" x14ac:dyDescent="0.2">
      <c r="C516" s="11"/>
      <c r="D516" s="48"/>
      <c r="E516" s="48"/>
      <c r="F516" s="11"/>
      <c r="G516" s="11"/>
      <c r="H516" s="11"/>
      <c r="I516" s="12"/>
      <c r="J516" s="49"/>
      <c r="K516" s="50"/>
      <c r="L516" s="11"/>
      <c r="M516" s="11"/>
      <c r="N516" s="11"/>
      <c r="O516" s="11"/>
    </row>
    <row r="517" spans="3:15" x14ac:dyDescent="0.2">
      <c r="C517" s="11"/>
      <c r="D517" s="48"/>
      <c r="E517" s="48"/>
      <c r="F517" s="11"/>
      <c r="G517" s="11"/>
      <c r="H517" s="11"/>
      <c r="I517" s="12"/>
      <c r="J517" s="49"/>
      <c r="K517" s="50"/>
      <c r="L517" s="11"/>
      <c r="M517" s="11"/>
      <c r="N517" s="11"/>
      <c r="O517" s="11"/>
    </row>
    <row r="518" spans="3:15" x14ac:dyDescent="0.2">
      <c r="C518" s="11"/>
      <c r="D518" s="48"/>
      <c r="E518" s="48"/>
      <c r="F518" s="11"/>
      <c r="G518" s="11"/>
      <c r="H518" s="11"/>
      <c r="I518" s="12"/>
      <c r="J518" s="49"/>
      <c r="K518" s="50"/>
      <c r="L518" s="11"/>
      <c r="M518" s="11"/>
      <c r="N518" s="11"/>
      <c r="O518" s="11"/>
    </row>
    <row r="519" spans="3:15" x14ac:dyDescent="0.2">
      <c r="C519" s="11"/>
      <c r="D519" s="48"/>
      <c r="E519" s="48"/>
      <c r="F519" s="11"/>
      <c r="G519" s="11"/>
      <c r="H519" s="11"/>
      <c r="I519" s="12"/>
      <c r="J519" s="49"/>
      <c r="K519" s="50"/>
      <c r="L519" s="11"/>
      <c r="M519" s="11"/>
      <c r="N519" s="11"/>
      <c r="O519" s="11"/>
    </row>
    <row r="520" spans="3:15" x14ac:dyDescent="0.2">
      <c r="C520" s="11"/>
      <c r="D520" s="48"/>
      <c r="E520" s="48"/>
      <c r="F520" s="11"/>
      <c r="G520" s="11"/>
      <c r="H520" s="11"/>
      <c r="I520" s="12"/>
      <c r="J520" s="49"/>
      <c r="K520" s="50"/>
      <c r="L520" s="11"/>
      <c r="M520" s="11"/>
      <c r="N520" s="11"/>
      <c r="O520" s="11"/>
    </row>
    <row r="521" spans="3:15" x14ac:dyDescent="0.2">
      <c r="C521" s="11"/>
      <c r="D521" s="48"/>
      <c r="E521" s="48"/>
      <c r="F521" s="11"/>
      <c r="G521" s="11"/>
      <c r="H521" s="11"/>
      <c r="I521" s="12"/>
      <c r="J521" s="49"/>
      <c r="K521" s="50"/>
      <c r="L521" s="11"/>
      <c r="M521" s="11"/>
      <c r="N521" s="11"/>
      <c r="O521" s="11"/>
    </row>
    <row r="522" spans="3:15" x14ac:dyDescent="0.2">
      <c r="C522" s="11"/>
      <c r="D522" s="48"/>
      <c r="E522" s="48"/>
      <c r="F522" s="11"/>
      <c r="G522" s="11"/>
      <c r="H522" s="11"/>
      <c r="I522" s="12"/>
      <c r="J522" s="49"/>
      <c r="K522" s="50"/>
      <c r="L522" s="11"/>
      <c r="M522" s="11"/>
      <c r="N522" s="11"/>
      <c r="O522" s="11"/>
    </row>
    <row r="523" spans="3:15" x14ac:dyDescent="0.2">
      <c r="C523" s="11"/>
      <c r="D523" s="48"/>
      <c r="E523" s="48"/>
      <c r="F523" s="11"/>
      <c r="G523" s="11"/>
      <c r="H523" s="11"/>
      <c r="I523" s="12"/>
      <c r="J523" s="49"/>
      <c r="K523" s="50"/>
      <c r="L523" s="11"/>
      <c r="M523" s="11"/>
      <c r="N523" s="11"/>
      <c r="O523" s="11"/>
    </row>
    <row r="524" spans="3:15" x14ac:dyDescent="0.2">
      <c r="C524" s="11"/>
      <c r="D524" s="48"/>
      <c r="E524" s="48"/>
      <c r="F524" s="11"/>
      <c r="G524" s="11"/>
      <c r="H524" s="11"/>
      <c r="I524" s="12"/>
      <c r="J524" s="49"/>
      <c r="K524" s="50"/>
      <c r="L524" s="11"/>
      <c r="M524" s="11"/>
      <c r="N524" s="11"/>
      <c r="O524" s="11"/>
    </row>
    <row r="525" spans="3:15" x14ac:dyDescent="0.2">
      <c r="C525" s="11"/>
      <c r="D525" s="48"/>
      <c r="E525" s="48"/>
      <c r="F525" s="11"/>
      <c r="G525" s="11"/>
      <c r="H525" s="11"/>
      <c r="I525" s="12"/>
      <c r="J525" s="49"/>
      <c r="K525" s="50"/>
      <c r="L525" s="11"/>
      <c r="M525" s="11"/>
      <c r="N525" s="11"/>
      <c r="O525" s="11"/>
    </row>
    <row r="526" spans="3:15" x14ac:dyDescent="0.2">
      <c r="C526" s="11"/>
      <c r="D526" s="48"/>
      <c r="E526" s="48"/>
      <c r="F526" s="11"/>
      <c r="G526" s="11"/>
      <c r="H526" s="11"/>
      <c r="I526" s="12"/>
      <c r="J526" s="49"/>
      <c r="K526" s="50"/>
      <c r="L526" s="11"/>
      <c r="M526" s="11"/>
      <c r="N526" s="11"/>
      <c r="O526" s="11"/>
    </row>
    <row r="527" spans="3:15" x14ac:dyDescent="0.2">
      <c r="C527" s="11"/>
      <c r="D527" s="48"/>
      <c r="E527" s="48"/>
      <c r="F527" s="11"/>
      <c r="G527" s="11"/>
      <c r="H527" s="11"/>
      <c r="I527" s="12"/>
      <c r="J527" s="49"/>
      <c r="K527" s="50"/>
      <c r="L527" s="11"/>
      <c r="M527" s="11"/>
      <c r="N527" s="11"/>
      <c r="O527" s="11"/>
    </row>
    <row r="528" spans="3:15" x14ac:dyDescent="0.2">
      <c r="C528" s="11"/>
      <c r="D528" s="48"/>
      <c r="E528" s="48"/>
      <c r="F528" s="11"/>
      <c r="G528" s="11"/>
      <c r="H528" s="11"/>
      <c r="I528" s="12"/>
      <c r="J528" s="49"/>
      <c r="K528" s="50"/>
      <c r="L528" s="11"/>
      <c r="M528" s="11"/>
      <c r="N528" s="11"/>
      <c r="O528" s="11"/>
    </row>
    <row r="529" spans="3:15" x14ac:dyDescent="0.2">
      <c r="C529" s="11"/>
      <c r="D529" s="48"/>
      <c r="E529" s="48"/>
      <c r="F529" s="11"/>
      <c r="G529" s="11"/>
      <c r="H529" s="11"/>
      <c r="I529" s="12"/>
      <c r="J529" s="49"/>
      <c r="K529" s="50"/>
      <c r="L529" s="11"/>
      <c r="M529" s="11"/>
      <c r="N529" s="11"/>
      <c r="O529" s="11"/>
    </row>
    <row r="530" spans="3:15" x14ac:dyDescent="0.2">
      <c r="C530" s="11"/>
      <c r="D530" s="48"/>
      <c r="E530" s="48"/>
      <c r="F530" s="11"/>
      <c r="G530" s="11"/>
      <c r="H530" s="11"/>
      <c r="I530" s="12"/>
      <c r="J530" s="49"/>
      <c r="K530" s="50"/>
      <c r="L530" s="11"/>
      <c r="M530" s="11"/>
      <c r="N530" s="11"/>
      <c r="O530" s="11"/>
    </row>
    <row r="531" spans="3:15" x14ac:dyDescent="0.2">
      <c r="C531" s="11"/>
      <c r="D531" s="48"/>
      <c r="E531" s="48"/>
      <c r="F531" s="11"/>
      <c r="G531" s="11"/>
      <c r="H531" s="11"/>
      <c r="I531" s="12"/>
      <c r="J531" s="49"/>
      <c r="K531" s="50"/>
      <c r="L531" s="11"/>
      <c r="M531" s="11"/>
      <c r="N531" s="11"/>
      <c r="O531" s="11"/>
    </row>
    <row r="532" spans="3:15" x14ac:dyDescent="0.2">
      <c r="C532" s="11"/>
      <c r="D532" s="48"/>
      <c r="E532" s="48"/>
      <c r="F532" s="11"/>
      <c r="G532" s="11"/>
      <c r="H532" s="11"/>
      <c r="I532" s="12"/>
      <c r="J532" s="49"/>
      <c r="K532" s="50"/>
      <c r="L532" s="11"/>
      <c r="M532" s="11"/>
      <c r="N532" s="11"/>
      <c r="O532" s="11"/>
    </row>
    <row r="533" spans="3:15" x14ac:dyDescent="0.2">
      <c r="C533" s="11"/>
      <c r="D533" s="48"/>
      <c r="E533" s="48"/>
      <c r="F533" s="11"/>
      <c r="G533" s="11"/>
      <c r="H533" s="11"/>
      <c r="I533" s="12"/>
      <c r="J533" s="49"/>
      <c r="K533" s="50"/>
      <c r="L533" s="11"/>
      <c r="M533" s="11"/>
      <c r="N533" s="11"/>
      <c r="O533" s="11"/>
    </row>
    <row r="534" spans="3:15" x14ac:dyDescent="0.2">
      <c r="C534" s="11"/>
      <c r="D534" s="48"/>
      <c r="E534" s="48"/>
      <c r="F534" s="11"/>
      <c r="G534" s="11"/>
      <c r="H534" s="11"/>
      <c r="I534" s="12"/>
      <c r="J534" s="49"/>
      <c r="K534" s="50"/>
      <c r="L534" s="11"/>
      <c r="M534" s="11"/>
      <c r="N534" s="11"/>
      <c r="O534" s="11"/>
    </row>
    <row r="535" spans="3:15" x14ac:dyDescent="0.2">
      <c r="C535" s="11"/>
      <c r="D535" s="48"/>
      <c r="E535" s="48"/>
      <c r="F535" s="11"/>
      <c r="G535" s="11"/>
      <c r="H535" s="11"/>
      <c r="I535" s="12"/>
      <c r="J535" s="49"/>
      <c r="K535" s="50"/>
      <c r="L535" s="11"/>
      <c r="M535" s="11"/>
      <c r="N535" s="11"/>
      <c r="O535" s="11"/>
    </row>
    <row r="536" spans="3:15" x14ac:dyDescent="0.2">
      <c r="C536" s="11"/>
      <c r="D536" s="48"/>
      <c r="E536" s="48"/>
      <c r="F536" s="11"/>
      <c r="G536" s="11"/>
      <c r="H536" s="11"/>
      <c r="I536" s="12"/>
      <c r="J536" s="49"/>
      <c r="K536" s="50"/>
      <c r="L536" s="11"/>
      <c r="M536" s="11"/>
      <c r="N536" s="11"/>
      <c r="O536" s="11"/>
    </row>
    <row r="537" spans="3:15" x14ac:dyDescent="0.2">
      <c r="C537" s="11"/>
      <c r="D537" s="48"/>
      <c r="E537" s="48"/>
      <c r="F537" s="11"/>
      <c r="G537" s="11"/>
      <c r="H537" s="11"/>
      <c r="I537" s="12"/>
      <c r="J537" s="49"/>
      <c r="K537" s="50"/>
      <c r="L537" s="11"/>
      <c r="M537" s="11"/>
      <c r="N537" s="11"/>
      <c r="O537" s="11"/>
    </row>
    <row r="538" spans="3:15" x14ac:dyDescent="0.2">
      <c r="C538" s="11"/>
      <c r="D538" s="48"/>
      <c r="E538" s="48"/>
      <c r="F538" s="11"/>
      <c r="G538" s="11"/>
      <c r="H538" s="11"/>
      <c r="I538" s="12"/>
      <c r="J538" s="49"/>
      <c r="K538" s="50"/>
      <c r="L538" s="11"/>
      <c r="M538" s="11"/>
      <c r="N538" s="11"/>
      <c r="O538" s="11"/>
    </row>
    <row r="539" spans="3:15" x14ac:dyDescent="0.2">
      <c r="C539" s="11"/>
      <c r="D539" s="48"/>
      <c r="E539" s="48"/>
      <c r="F539" s="11"/>
      <c r="G539" s="11"/>
      <c r="H539" s="11"/>
      <c r="I539" s="12"/>
      <c r="J539" s="49"/>
      <c r="K539" s="50"/>
      <c r="L539" s="11"/>
      <c r="M539" s="11"/>
      <c r="N539" s="11"/>
      <c r="O539" s="11"/>
    </row>
    <row r="540" spans="3:15" x14ac:dyDescent="0.2">
      <c r="C540" s="11"/>
      <c r="D540" s="48"/>
      <c r="E540" s="48"/>
      <c r="F540" s="11"/>
      <c r="G540" s="11"/>
      <c r="H540" s="11"/>
      <c r="I540" s="12"/>
      <c r="J540" s="49"/>
      <c r="K540" s="50"/>
      <c r="L540" s="11"/>
      <c r="M540" s="11"/>
      <c r="N540" s="11"/>
      <c r="O540" s="11"/>
    </row>
    <row r="541" spans="3:15" x14ac:dyDescent="0.2">
      <c r="C541" s="11"/>
      <c r="D541" s="48"/>
      <c r="E541" s="48"/>
      <c r="F541" s="11"/>
      <c r="G541" s="11"/>
      <c r="H541" s="11"/>
      <c r="I541" s="12"/>
      <c r="J541" s="49"/>
      <c r="K541" s="50"/>
      <c r="L541" s="11"/>
      <c r="M541" s="11"/>
      <c r="N541" s="11"/>
      <c r="O541" s="11"/>
    </row>
    <row r="542" spans="3:15" x14ac:dyDescent="0.2">
      <c r="C542" s="11"/>
      <c r="D542" s="48"/>
      <c r="E542" s="48"/>
      <c r="F542" s="11"/>
      <c r="G542" s="11"/>
      <c r="H542" s="11"/>
      <c r="I542" s="12"/>
      <c r="J542" s="49"/>
      <c r="K542" s="50"/>
      <c r="L542" s="11"/>
      <c r="M542" s="11"/>
      <c r="N542" s="11"/>
      <c r="O542" s="11"/>
    </row>
    <row r="543" spans="3:15" x14ac:dyDescent="0.2">
      <c r="C543" s="11"/>
      <c r="D543" s="48"/>
      <c r="E543" s="48"/>
      <c r="F543" s="11"/>
      <c r="G543" s="11"/>
      <c r="H543" s="11"/>
      <c r="I543" s="12"/>
      <c r="J543" s="49"/>
      <c r="K543" s="50"/>
      <c r="L543" s="11"/>
      <c r="M543" s="11"/>
      <c r="N543" s="11"/>
      <c r="O543" s="11"/>
    </row>
    <row r="544" spans="3:15" x14ac:dyDescent="0.2">
      <c r="C544" s="11"/>
      <c r="D544" s="48"/>
      <c r="E544" s="48"/>
      <c r="F544" s="11"/>
      <c r="G544" s="11"/>
      <c r="H544" s="11"/>
      <c r="I544" s="12"/>
      <c r="J544" s="49"/>
      <c r="K544" s="50"/>
      <c r="L544" s="11"/>
      <c r="M544" s="11"/>
      <c r="N544" s="11"/>
      <c r="O544" s="11"/>
    </row>
    <row r="545" spans="3:15" x14ac:dyDescent="0.2">
      <c r="C545" s="11"/>
      <c r="D545" s="48"/>
      <c r="E545" s="48"/>
      <c r="F545" s="11"/>
      <c r="G545" s="11"/>
      <c r="H545" s="11"/>
      <c r="I545" s="12"/>
      <c r="J545" s="49"/>
      <c r="K545" s="50"/>
      <c r="L545" s="11"/>
      <c r="M545" s="11"/>
      <c r="N545" s="11"/>
      <c r="O545" s="11"/>
    </row>
    <row r="546" spans="3:15" x14ac:dyDescent="0.2">
      <c r="C546" s="11"/>
      <c r="D546" s="48"/>
      <c r="E546" s="48"/>
      <c r="F546" s="11"/>
      <c r="G546" s="11"/>
      <c r="H546" s="11"/>
      <c r="I546" s="12"/>
      <c r="J546" s="49"/>
      <c r="K546" s="50"/>
      <c r="L546" s="11"/>
      <c r="M546" s="11"/>
      <c r="N546" s="11"/>
      <c r="O546" s="11"/>
    </row>
    <row r="547" spans="3:15" x14ac:dyDescent="0.2">
      <c r="C547" s="11"/>
      <c r="D547" s="48"/>
      <c r="E547" s="48"/>
      <c r="F547" s="11"/>
      <c r="G547" s="11"/>
      <c r="H547" s="11"/>
      <c r="I547" s="12"/>
      <c r="J547" s="49"/>
      <c r="K547" s="50"/>
      <c r="L547" s="11"/>
      <c r="M547" s="11"/>
      <c r="N547" s="11"/>
      <c r="O547" s="11"/>
    </row>
    <row r="548" spans="3:15" x14ac:dyDescent="0.2">
      <c r="C548" s="11"/>
      <c r="D548" s="48"/>
      <c r="E548" s="48"/>
      <c r="F548" s="11"/>
      <c r="G548" s="11"/>
      <c r="H548" s="11"/>
      <c r="I548" s="12"/>
      <c r="J548" s="49"/>
      <c r="K548" s="50"/>
      <c r="L548" s="11"/>
      <c r="M548" s="11"/>
      <c r="N548" s="11"/>
      <c r="O548" s="11"/>
    </row>
    <row r="549" spans="3:15" x14ac:dyDescent="0.2">
      <c r="C549" s="11"/>
      <c r="D549" s="48"/>
      <c r="E549" s="48"/>
      <c r="F549" s="11"/>
      <c r="G549" s="11"/>
      <c r="H549" s="11"/>
      <c r="I549" s="12"/>
      <c r="J549" s="49"/>
      <c r="K549" s="50"/>
      <c r="L549" s="11"/>
      <c r="M549" s="11"/>
      <c r="N549" s="11"/>
      <c r="O549" s="11"/>
    </row>
    <row r="550" spans="3:15" x14ac:dyDescent="0.2">
      <c r="C550" s="11"/>
      <c r="D550" s="48"/>
      <c r="E550" s="48"/>
      <c r="F550" s="11"/>
      <c r="G550" s="11"/>
      <c r="H550" s="11"/>
      <c r="I550" s="12"/>
      <c r="J550" s="49"/>
      <c r="K550" s="50"/>
      <c r="L550" s="11"/>
      <c r="M550" s="11"/>
      <c r="N550" s="11"/>
      <c r="O550" s="11"/>
    </row>
    <row r="551" spans="3:15" x14ac:dyDescent="0.2">
      <c r="C551" s="11"/>
      <c r="D551" s="48"/>
      <c r="E551" s="48"/>
      <c r="F551" s="11"/>
      <c r="G551" s="11"/>
      <c r="H551" s="11"/>
      <c r="I551" s="12"/>
      <c r="J551" s="49"/>
      <c r="K551" s="50"/>
      <c r="L551" s="11"/>
      <c r="M551" s="11"/>
      <c r="N551" s="11"/>
      <c r="O551" s="11"/>
    </row>
    <row r="552" spans="3:15" x14ac:dyDescent="0.2">
      <c r="C552" s="11"/>
      <c r="D552" s="48"/>
      <c r="E552" s="48"/>
      <c r="F552" s="11"/>
      <c r="G552" s="11"/>
      <c r="H552" s="11"/>
      <c r="I552" s="12"/>
      <c r="J552" s="49"/>
      <c r="K552" s="50"/>
      <c r="L552" s="11"/>
      <c r="M552" s="11"/>
      <c r="N552" s="11"/>
      <c r="O552" s="11"/>
    </row>
    <row r="553" spans="3:15" x14ac:dyDescent="0.2">
      <c r="C553" s="11"/>
      <c r="D553" s="48"/>
      <c r="E553" s="48"/>
      <c r="F553" s="11"/>
      <c r="G553" s="11"/>
      <c r="H553" s="11"/>
      <c r="I553" s="12"/>
      <c r="J553" s="49"/>
      <c r="K553" s="50"/>
      <c r="L553" s="11"/>
      <c r="M553" s="11"/>
      <c r="N553" s="11"/>
      <c r="O553" s="11"/>
    </row>
    <row r="554" spans="3:15" x14ac:dyDescent="0.2">
      <c r="C554" s="11"/>
      <c r="D554" s="48"/>
      <c r="E554" s="48"/>
      <c r="F554" s="11"/>
      <c r="G554" s="11"/>
      <c r="H554" s="11"/>
      <c r="I554" s="12"/>
      <c r="J554" s="49"/>
      <c r="K554" s="50"/>
      <c r="L554" s="11"/>
      <c r="M554" s="11"/>
      <c r="N554" s="11"/>
      <c r="O554" s="11"/>
    </row>
    <row r="555" spans="3:15" x14ac:dyDescent="0.2">
      <c r="C555" s="11"/>
      <c r="D555" s="48"/>
      <c r="E555" s="48"/>
      <c r="F555" s="11"/>
      <c r="G555" s="11"/>
      <c r="H555" s="11"/>
      <c r="I555" s="12"/>
      <c r="J555" s="49"/>
      <c r="K555" s="50"/>
      <c r="L555" s="11"/>
      <c r="M555" s="11"/>
      <c r="N555" s="11"/>
      <c r="O555" s="11"/>
    </row>
    <row r="556" spans="3:15" x14ac:dyDescent="0.2">
      <c r="C556" s="11"/>
      <c r="D556" s="48"/>
      <c r="E556" s="48"/>
      <c r="F556" s="11"/>
      <c r="G556" s="11"/>
      <c r="H556" s="11"/>
      <c r="I556" s="12"/>
      <c r="J556" s="49"/>
      <c r="K556" s="50"/>
      <c r="L556" s="11"/>
      <c r="M556" s="11"/>
      <c r="N556" s="11"/>
      <c r="O556" s="11"/>
    </row>
    <row r="557" spans="3:15" x14ac:dyDescent="0.2">
      <c r="C557" s="11"/>
      <c r="D557" s="48"/>
      <c r="E557" s="48"/>
      <c r="F557" s="11"/>
      <c r="G557" s="11"/>
      <c r="H557" s="11"/>
      <c r="I557" s="12"/>
      <c r="J557" s="49"/>
      <c r="K557" s="50"/>
      <c r="L557" s="11"/>
      <c r="M557" s="11"/>
      <c r="N557" s="11"/>
      <c r="O557" s="11"/>
    </row>
    <row r="558" spans="3:15" x14ac:dyDescent="0.2">
      <c r="C558" s="11"/>
      <c r="D558" s="48"/>
      <c r="E558" s="48"/>
      <c r="F558" s="11"/>
      <c r="G558" s="11"/>
      <c r="H558" s="11"/>
      <c r="I558" s="12"/>
      <c r="J558" s="49"/>
      <c r="K558" s="50"/>
      <c r="L558" s="11"/>
      <c r="M558" s="11"/>
      <c r="N558" s="11"/>
      <c r="O558" s="11"/>
    </row>
    <row r="559" spans="3:15" x14ac:dyDescent="0.2">
      <c r="C559" s="11"/>
      <c r="D559" s="48"/>
      <c r="E559" s="48"/>
      <c r="F559" s="11"/>
      <c r="G559" s="11"/>
      <c r="H559" s="11"/>
      <c r="I559" s="12"/>
      <c r="J559" s="49"/>
      <c r="K559" s="50"/>
      <c r="L559" s="11"/>
      <c r="M559" s="11"/>
      <c r="N559" s="11"/>
      <c r="O559" s="11"/>
    </row>
    <row r="560" spans="3:15" x14ac:dyDescent="0.2">
      <c r="C560" s="11"/>
      <c r="D560" s="48"/>
      <c r="E560" s="48"/>
      <c r="F560" s="11"/>
      <c r="G560" s="11"/>
      <c r="H560" s="11"/>
      <c r="I560" s="12"/>
      <c r="J560" s="49"/>
      <c r="K560" s="50"/>
      <c r="L560" s="11"/>
      <c r="M560" s="11"/>
      <c r="N560" s="11"/>
      <c r="O560" s="11"/>
    </row>
    <row r="561" spans="3:15" x14ac:dyDescent="0.2">
      <c r="C561" s="11"/>
      <c r="D561" s="48"/>
      <c r="E561" s="48"/>
      <c r="F561" s="11"/>
      <c r="G561" s="11"/>
      <c r="H561" s="11"/>
      <c r="I561" s="12"/>
      <c r="J561" s="49"/>
      <c r="K561" s="50"/>
      <c r="L561" s="11"/>
      <c r="M561" s="11"/>
      <c r="N561" s="11"/>
      <c r="O561" s="11"/>
    </row>
    <row r="562" spans="3:15" x14ac:dyDescent="0.2">
      <c r="C562" s="11"/>
      <c r="D562" s="48"/>
      <c r="E562" s="48"/>
      <c r="F562" s="11"/>
      <c r="G562" s="11"/>
      <c r="H562" s="11"/>
      <c r="I562" s="12"/>
      <c r="J562" s="49"/>
      <c r="K562" s="50"/>
      <c r="L562" s="11"/>
      <c r="M562" s="11"/>
      <c r="N562" s="11"/>
      <c r="O562" s="11"/>
    </row>
    <row r="563" spans="3:15" x14ac:dyDescent="0.2">
      <c r="C563" s="11"/>
      <c r="D563" s="48"/>
      <c r="E563" s="48"/>
      <c r="F563" s="11"/>
      <c r="G563" s="11"/>
      <c r="H563" s="11"/>
      <c r="I563" s="12"/>
      <c r="J563" s="49"/>
      <c r="K563" s="50"/>
      <c r="L563" s="11"/>
      <c r="M563" s="11"/>
      <c r="N563" s="11"/>
      <c r="O563" s="11"/>
    </row>
    <row r="564" spans="3:15" x14ac:dyDescent="0.2">
      <c r="C564" s="11"/>
      <c r="D564" s="48"/>
      <c r="E564" s="48"/>
      <c r="F564" s="11"/>
      <c r="G564" s="11"/>
      <c r="H564" s="11"/>
      <c r="I564" s="12"/>
      <c r="J564" s="49"/>
      <c r="K564" s="50"/>
      <c r="L564" s="11"/>
      <c r="M564" s="11"/>
      <c r="N564" s="11"/>
      <c r="O564" s="11"/>
    </row>
    <row r="565" spans="3:15" x14ac:dyDescent="0.2">
      <c r="C565" s="11"/>
      <c r="D565" s="48"/>
      <c r="E565" s="48"/>
      <c r="F565" s="11"/>
      <c r="G565" s="11"/>
      <c r="H565" s="11"/>
      <c r="I565" s="12"/>
      <c r="J565" s="49"/>
      <c r="K565" s="50"/>
      <c r="L565" s="11"/>
      <c r="M565" s="11"/>
      <c r="N565" s="11"/>
      <c r="O565" s="11"/>
    </row>
    <row r="566" spans="3:15" x14ac:dyDescent="0.2">
      <c r="C566" s="11"/>
      <c r="D566" s="48"/>
      <c r="E566" s="48"/>
      <c r="F566" s="11"/>
      <c r="G566" s="11"/>
      <c r="H566" s="11"/>
      <c r="I566" s="12"/>
      <c r="J566" s="49"/>
      <c r="K566" s="50"/>
      <c r="L566" s="11"/>
      <c r="M566" s="11"/>
      <c r="N566" s="11"/>
      <c r="O566" s="11"/>
    </row>
    <row r="567" spans="3:15" x14ac:dyDescent="0.2">
      <c r="C567" s="11"/>
      <c r="D567" s="48"/>
      <c r="E567" s="48"/>
      <c r="F567" s="11"/>
      <c r="G567" s="11"/>
      <c r="H567" s="11"/>
      <c r="I567" s="12"/>
      <c r="J567" s="49"/>
      <c r="K567" s="50"/>
      <c r="L567" s="11"/>
      <c r="M567" s="11"/>
      <c r="N567" s="11"/>
      <c r="O567" s="11"/>
    </row>
    <row r="568" spans="3:15" x14ac:dyDescent="0.2">
      <c r="C568" s="11"/>
      <c r="D568" s="48"/>
      <c r="E568" s="48"/>
      <c r="F568" s="11"/>
      <c r="G568" s="11"/>
      <c r="H568" s="11"/>
      <c r="I568" s="12"/>
      <c r="J568" s="49"/>
      <c r="K568" s="50"/>
      <c r="L568" s="11"/>
      <c r="M568" s="11"/>
      <c r="N568" s="11"/>
      <c r="O568" s="11"/>
    </row>
    <row r="569" spans="3:15" x14ac:dyDescent="0.2">
      <c r="C569" s="11"/>
      <c r="D569" s="48"/>
      <c r="E569" s="48"/>
      <c r="F569" s="11"/>
      <c r="G569" s="11"/>
      <c r="H569" s="11"/>
      <c r="I569" s="12"/>
      <c r="J569" s="49"/>
      <c r="K569" s="50"/>
      <c r="L569" s="11"/>
      <c r="M569" s="11"/>
      <c r="N569" s="11"/>
      <c r="O569" s="11"/>
    </row>
    <row r="570" spans="3:15" x14ac:dyDescent="0.2">
      <c r="C570" s="11"/>
      <c r="D570" s="48"/>
      <c r="E570" s="48"/>
      <c r="F570" s="11"/>
      <c r="G570" s="11"/>
      <c r="H570" s="11"/>
      <c r="I570" s="12"/>
      <c r="J570" s="49"/>
      <c r="K570" s="50"/>
      <c r="L570" s="11"/>
      <c r="M570" s="11"/>
      <c r="N570" s="11"/>
      <c r="O570" s="11"/>
    </row>
    <row r="571" spans="3:15" x14ac:dyDescent="0.2">
      <c r="C571" s="11"/>
      <c r="D571" s="48"/>
      <c r="E571" s="48"/>
      <c r="F571" s="11"/>
      <c r="G571" s="11"/>
      <c r="H571" s="11"/>
      <c r="I571" s="12"/>
      <c r="J571" s="49"/>
      <c r="K571" s="50"/>
      <c r="L571" s="11"/>
      <c r="M571" s="11"/>
      <c r="N571" s="11"/>
      <c r="O571" s="11"/>
    </row>
    <row r="572" spans="3:15" x14ac:dyDescent="0.2">
      <c r="C572" s="11"/>
      <c r="D572" s="48"/>
      <c r="E572" s="48"/>
      <c r="F572" s="11"/>
      <c r="G572" s="11"/>
      <c r="H572" s="11"/>
      <c r="I572" s="12"/>
      <c r="J572" s="49"/>
      <c r="K572" s="50"/>
      <c r="L572" s="11"/>
      <c r="M572" s="11"/>
      <c r="N572" s="11"/>
      <c r="O572" s="11"/>
    </row>
    <row r="573" spans="3:15" x14ac:dyDescent="0.2">
      <c r="C573" s="11"/>
      <c r="D573" s="48"/>
      <c r="E573" s="48"/>
      <c r="F573" s="11"/>
      <c r="G573" s="11"/>
      <c r="H573" s="11"/>
      <c r="I573" s="12"/>
      <c r="J573" s="49"/>
      <c r="K573" s="50"/>
      <c r="L573" s="11"/>
      <c r="M573" s="11"/>
      <c r="N573" s="11"/>
      <c r="O573" s="11"/>
    </row>
    <row r="574" spans="3:15" x14ac:dyDescent="0.2">
      <c r="C574" s="11"/>
      <c r="D574" s="48"/>
      <c r="E574" s="48"/>
      <c r="F574" s="11"/>
      <c r="G574" s="11"/>
      <c r="H574" s="11"/>
      <c r="I574" s="12"/>
      <c r="J574" s="49"/>
      <c r="K574" s="50"/>
      <c r="L574" s="11"/>
      <c r="M574" s="11"/>
      <c r="N574" s="11"/>
      <c r="O574" s="11"/>
    </row>
    <row r="575" spans="3:15" x14ac:dyDescent="0.2">
      <c r="C575" s="11"/>
      <c r="D575" s="48"/>
      <c r="E575" s="48"/>
      <c r="F575" s="11"/>
      <c r="G575" s="11"/>
      <c r="H575" s="11"/>
      <c r="I575" s="12"/>
      <c r="J575" s="49"/>
      <c r="K575" s="50"/>
      <c r="L575" s="11"/>
      <c r="M575" s="11"/>
      <c r="N575" s="11"/>
      <c r="O575" s="11"/>
    </row>
    <row r="576" spans="3:15" x14ac:dyDescent="0.2">
      <c r="C576" s="11"/>
      <c r="D576" s="48"/>
      <c r="E576" s="48"/>
      <c r="F576" s="11"/>
      <c r="G576" s="11"/>
      <c r="H576" s="11"/>
      <c r="I576" s="12"/>
      <c r="J576" s="49"/>
      <c r="K576" s="50"/>
      <c r="L576" s="11"/>
      <c r="M576" s="11"/>
      <c r="N576" s="11"/>
      <c r="O576" s="11"/>
    </row>
    <row r="577" spans="3:15" x14ac:dyDescent="0.2">
      <c r="C577" s="11"/>
      <c r="D577" s="48"/>
      <c r="E577" s="48"/>
      <c r="F577" s="11"/>
      <c r="G577" s="11"/>
      <c r="H577" s="11"/>
      <c r="I577" s="12"/>
      <c r="J577" s="49"/>
      <c r="K577" s="50"/>
      <c r="L577" s="11"/>
      <c r="M577" s="11"/>
      <c r="N577" s="11"/>
      <c r="O577" s="11"/>
    </row>
    <row r="578" spans="3:15" x14ac:dyDescent="0.2">
      <c r="C578" s="11"/>
      <c r="D578" s="48"/>
      <c r="E578" s="48"/>
      <c r="F578" s="11"/>
      <c r="G578" s="11"/>
      <c r="H578" s="11"/>
      <c r="I578" s="12"/>
      <c r="J578" s="49"/>
      <c r="K578" s="50"/>
      <c r="L578" s="11"/>
      <c r="M578" s="11"/>
      <c r="N578" s="11"/>
      <c r="O578" s="11"/>
    </row>
    <row r="579" spans="3:15" x14ac:dyDescent="0.2">
      <c r="C579" s="11"/>
      <c r="D579" s="48"/>
      <c r="E579" s="48"/>
      <c r="F579" s="11"/>
      <c r="G579" s="11"/>
      <c r="H579" s="11"/>
      <c r="I579" s="12"/>
      <c r="J579" s="49"/>
      <c r="K579" s="50"/>
      <c r="L579" s="11"/>
      <c r="M579" s="11"/>
      <c r="N579" s="11"/>
      <c r="O579" s="11"/>
    </row>
    <row r="580" spans="3:15" x14ac:dyDescent="0.2">
      <c r="C580" s="11"/>
      <c r="D580" s="48"/>
      <c r="E580" s="48"/>
      <c r="F580" s="11"/>
      <c r="G580" s="11"/>
      <c r="H580" s="11"/>
      <c r="I580" s="12"/>
      <c r="J580" s="49"/>
      <c r="K580" s="50"/>
      <c r="L580" s="11"/>
      <c r="M580" s="11"/>
      <c r="N580" s="11"/>
      <c r="O580" s="11"/>
    </row>
    <row r="581" spans="3:15" x14ac:dyDescent="0.2">
      <c r="C581" s="11"/>
      <c r="D581" s="48"/>
      <c r="E581" s="48"/>
      <c r="F581" s="11"/>
      <c r="G581" s="11"/>
      <c r="H581" s="11"/>
      <c r="I581" s="12"/>
      <c r="J581" s="49"/>
      <c r="K581" s="50"/>
      <c r="L581" s="11"/>
      <c r="M581" s="11"/>
      <c r="N581" s="11"/>
      <c r="O581" s="11"/>
    </row>
    <row r="582" spans="3:15" x14ac:dyDescent="0.2">
      <c r="C582" s="11"/>
      <c r="D582" s="48"/>
      <c r="E582" s="48"/>
      <c r="F582" s="11"/>
      <c r="G582" s="11"/>
      <c r="H582" s="11"/>
      <c r="I582" s="12"/>
      <c r="J582" s="49"/>
      <c r="K582" s="50"/>
      <c r="L582" s="11"/>
      <c r="M582" s="11"/>
      <c r="N582" s="11"/>
      <c r="O582" s="11"/>
    </row>
    <row r="583" spans="3:15" x14ac:dyDescent="0.2">
      <c r="C583" s="11"/>
      <c r="D583" s="48"/>
      <c r="E583" s="48"/>
      <c r="F583" s="11"/>
      <c r="G583" s="11"/>
      <c r="H583" s="11"/>
      <c r="I583" s="12"/>
      <c r="J583" s="49"/>
      <c r="K583" s="50"/>
      <c r="L583" s="11"/>
      <c r="M583" s="11"/>
      <c r="N583" s="11"/>
      <c r="O583" s="11"/>
    </row>
    <row r="584" spans="3:15" x14ac:dyDescent="0.2">
      <c r="C584" s="11"/>
      <c r="D584" s="48"/>
      <c r="E584" s="48"/>
      <c r="F584" s="11"/>
      <c r="G584" s="11"/>
      <c r="H584" s="11"/>
      <c r="I584" s="12"/>
      <c r="J584" s="49"/>
      <c r="K584" s="50"/>
      <c r="L584" s="11"/>
      <c r="M584" s="11"/>
      <c r="N584" s="11"/>
      <c r="O584" s="11"/>
    </row>
    <row r="585" spans="3:15" x14ac:dyDescent="0.2">
      <c r="C585" s="11"/>
      <c r="D585" s="48"/>
      <c r="E585" s="48"/>
      <c r="F585" s="11"/>
      <c r="G585" s="11"/>
      <c r="H585" s="11"/>
      <c r="I585" s="12"/>
      <c r="J585" s="49"/>
      <c r="K585" s="50"/>
      <c r="L585" s="11"/>
      <c r="M585" s="11"/>
      <c r="N585" s="11"/>
      <c r="O585" s="11"/>
    </row>
    <row r="586" spans="3:15" x14ac:dyDescent="0.2">
      <c r="C586" s="11"/>
      <c r="D586" s="48"/>
      <c r="E586" s="48"/>
      <c r="F586" s="11"/>
      <c r="G586" s="11"/>
      <c r="H586" s="11"/>
      <c r="I586" s="12"/>
      <c r="J586" s="49"/>
      <c r="K586" s="50"/>
      <c r="L586" s="11"/>
      <c r="M586" s="11"/>
      <c r="N586" s="11"/>
      <c r="O586" s="11"/>
    </row>
    <row r="587" spans="3:15" x14ac:dyDescent="0.2">
      <c r="C587" s="11"/>
      <c r="D587" s="48"/>
      <c r="E587" s="48"/>
      <c r="F587" s="11"/>
      <c r="G587" s="11"/>
      <c r="H587" s="11"/>
      <c r="I587" s="12"/>
      <c r="J587" s="49"/>
      <c r="K587" s="50"/>
      <c r="L587" s="11"/>
      <c r="M587" s="11"/>
      <c r="N587" s="11"/>
      <c r="O587" s="11"/>
    </row>
    <row r="588" spans="3:15" x14ac:dyDescent="0.2">
      <c r="C588" s="11"/>
      <c r="D588" s="48"/>
      <c r="E588" s="48"/>
      <c r="F588" s="11"/>
      <c r="G588" s="11"/>
      <c r="H588" s="11"/>
      <c r="I588" s="12"/>
      <c r="J588" s="49"/>
      <c r="K588" s="50"/>
      <c r="L588" s="11"/>
      <c r="M588" s="11"/>
      <c r="N588" s="11"/>
      <c r="O588" s="11"/>
    </row>
    <row r="589" spans="3:15" x14ac:dyDescent="0.2">
      <c r="C589" s="11"/>
      <c r="D589" s="48"/>
      <c r="E589" s="48"/>
      <c r="F589" s="11"/>
      <c r="G589" s="11"/>
      <c r="H589" s="11"/>
      <c r="I589" s="12"/>
      <c r="J589" s="49"/>
      <c r="K589" s="50"/>
      <c r="L589" s="11"/>
      <c r="M589" s="11"/>
      <c r="N589" s="11"/>
      <c r="O589" s="11"/>
    </row>
    <row r="590" spans="3:15" x14ac:dyDescent="0.2">
      <c r="C590" s="11"/>
      <c r="D590" s="48"/>
      <c r="E590" s="48"/>
      <c r="F590" s="11"/>
      <c r="G590" s="11"/>
      <c r="H590" s="11"/>
      <c r="I590" s="12"/>
      <c r="J590" s="49"/>
      <c r="K590" s="50"/>
      <c r="L590" s="11"/>
      <c r="M590" s="11"/>
      <c r="N590" s="11"/>
      <c r="O590" s="11"/>
    </row>
    <row r="591" spans="3:15" x14ac:dyDescent="0.2">
      <c r="C591" s="11"/>
      <c r="D591" s="48"/>
      <c r="E591" s="48"/>
      <c r="F591" s="11"/>
      <c r="G591" s="11"/>
      <c r="H591" s="11"/>
      <c r="I591" s="12"/>
      <c r="J591" s="49"/>
      <c r="K591" s="50"/>
      <c r="L591" s="11"/>
      <c r="M591" s="11"/>
      <c r="N591" s="11"/>
      <c r="O591" s="11"/>
    </row>
    <row r="592" spans="3:15" x14ac:dyDescent="0.2">
      <c r="C592" s="11"/>
      <c r="D592" s="48"/>
      <c r="E592" s="48"/>
      <c r="F592" s="11"/>
      <c r="G592" s="11"/>
      <c r="H592" s="11"/>
      <c r="I592" s="12"/>
      <c r="J592" s="49"/>
      <c r="K592" s="50"/>
      <c r="L592" s="11"/>
      <c r="M592" s="11"/>
      <c r="N592" s="11"/>
      <c r="O592" s="11"/>
    </row>
    <row r="593" spans="3:15" x14ac:dyDescent="0.2">
      <c r="C593" s="11"/>
      <c r="D593" s="48"/>
      <c r="E593" s="48"/>
      <c r="F593" s="11"/>
      <c r="G593" s="11"/>
      <c r="H593" s="11"/>
      <c r="I593" s="12"/>
      <c r="J593" s="49"/>
      <c r="K593" s="50"/>
      <c r="L593" s="11"/>
      <c r="M593" s="11"/>
      <c r="N593" s="11"/>
      <c r="O593" s="11"/>
    </row>
    <row r="594" spans="3:15" x14ac:dyDescent="0.2">
      <c r="C594" s="11"/>
      <c r="D594" s="48"/>
      <c r="E594" s="48"/>
      <c r="F594" s="11"/>
      <c r="G594" s="11"/>
      <c r="H594" s="11"/>
      <c r="I594" s="12"/>
      <c r="J594" s="49"/>
      <c r="K594" s="50"/>
      <c r="L594" s="11"/>
      <c r="M594" s="11"/>
      <c r="N594" s="11"/>
      <c r="O594" s="11"/>
    </row>
    <row r="595" spans="3:15" x14ac:dyDescent="0.2">
      <c r="C595" s="11"/>
      <c r="D595" s="48"/>
      <c r="E595" s="48"/>
      <c r="F595" s="11"/>
      <c r="G595" s="11"/>
      <c r="H595" s="11"/>
      <c r="I595" s="12"/>
      <c r="J595" s="49"/>
      <c r="K595" s="50"/>
      <c r="L595" s="11"/>
      <c r="M595" s="11"/>
      <c r="N595" s="11"/>
      <c r="O595" s="11"/>
    </row>
    <row r="596" spans="3:15" x14ac:dyDescent="0.2">
      <c r="C596" s="11"/>
      <c r="D596" s="48"/>
      <c r="E596" s="48"/>
      <c r="F596" s="11"/>
      <c r="G596" s="11"/>
      <c r="H596" s="11"/>
      <c r="I596" s="12"/>
      <c r="J596" s="49"/>
      <c r="K596" s="50"/>
      <c r="L596" s="11"/>
      <c r="M596" s="11"/>
      <c r="N596" s="11"/>
      <c r="O596" s="11"/>
    </row>
    <row r="597" spans="3:15" x14ac:dyDescent="0.2">
      <c r="C597" s="11"/>
      <c r="D597" s="48"/>
      <c r="E597" s="48"/>
      <c r="F597" s="11"/>
      <c r="G597" s="11"/>
      <c r="H597" s="11"/>
      <c r="I597" s="12"/>
      <c r="J597" s="49"/>
      <c r="K597" s="50"/>
      <c r="L597" s="11"/>
      <c r="M597" s="11"/>
      <c r="N597" s="11"/>
      <c r="O597" s="11"/>
    </row>
    <row r="598" spans="3:15" x14ac:dyDescent="0.2">
      <c r="C598" s="11"/>
      <c r="D598" s="48"/>
      <c r="E598" s="48"/>
      <c r="F598" s="11"/>
      <c r="G598" s="11"/>
      <c r="H598" s="11"/>
      <c r="I598" s="12"/>
      <c r="J598" s="49"/>
      <c r="K598" s="50"/>
      <c r="L598" s="11"/>
      <c r="M598" s="11"/>
      <c r="N598" s="11"/>
      <c r="O598" s="11"/>
    </row>
    <row r="599" spans="3:15" x14ac:dyDescent="0.2">
      <c r="C599" s="11"/>
      <c r="D599" s="48"/>
      <c r="E599" s="48"/>
      <c r="F599" s="11"/>
      <c r="G599" s="11"/>
      <c r="H599" s="11"/>
      <c r="I599" s="12"/>
      <c r="J599" s="49"/>
      <c r="K599" s="50"/>
      <c r="L599" s="11"/>
      <c r="M599" s="11"/>
      <c r="N599" s="11"/>
      <c r="O599" s="11"/>
    </row>
    <row r="600" spans="3:15" x14ac:dyDescent="0.2">
      <c r="C600" s="11"/>
      <c r="D600" s="48"/>
      <c r="E600" s="48"/>
      <c r="F600" s="11"/>
      <c r="G600" s="11"/>
      <c r="H600" s="11"/>
      <c r="I600" s="12"/>
      <c r="J600" s="49"/>
      <c r="K600" s="50"/>
      <c r="L600" s="11"/>
      <c r="M600" s="11"/>
      <c r="N600" s="11"/>
      <c r="O600" s="11"/>
    </row>
    <row r="601" spans="3:15" x14ac:dyDescent="0.2">
      <c r="C601" s="11"/>
      <c r="D601" s="48"/>
      <c r="E601" s="48"/>
      <c r="F601" s="11"/>
      <c r="G601" s="11"/>
      <c r="H601" s="11"/>
      <c r="I601" s="12"/>
      <c r="J601" s="49"/>
      <c r="K601" s="50"/>
      <c r="L601" s="11"/>
      <c r="M601" s="11"/>
      <c r="N601" s="11"/>
      <c r="O601" s="11"/>
    </row>
    <row r="602" spans="3:15" x14ac:dyDescent="0.2">
      <c r="C602" s="11"/>
      <c r="D602" s="48"/>
      <c r="E602" s="48"/>
      <c r="F602" s="11"/>
      <c r="G602" s="11"/>
      <c r="H602" s="11"/>
      <c r="I602" s="12"/>
      <c r="J602" s="49"/>
      <c r="K602" s="50"/>
      <c r="L602" s="11"/>
      <c r="M602" s="11"/>
      <c r="N602" s="11"/>
      <c r="O602" s="11"/>
    </row>
    <row r="603" spans="3:15" x14ac:dyDescent="0.2">
      <c r="C603" s="11"/>
      <c r="D603" s="48"/>
      <c r="E603" s="48"/>
      <c r="F603" s="11"/>
      <c r="G603" s="11"/>
      <c r="H603" s="11"/>
      <c r="I603" s="12"/>
      <c r="J603" s="49"/>
      <c r="K603" s="50"/>
      <c r="L603" s="11"/>
      <c r="M603" s="11"/>
      <c r="N603" s="11"/>
      <c r="O603" s="11"/>
    </row>
    <row r="604" spans="3:15" x14ac:dyDescent="0.2">
      <c r="C604" s="11"/>
      <c r="D604" s="48"/>
      <c r="E604" s="48"/>
      <c r="F604" s="11"/>
      <c r="G604" s="11"/>
      <c r="H604" s="11"/>
      <c r="I604" s="12"/>
      <c r="J604" s="49"/>
      <c r="K604" s="50"/>
      <c r="L604" s="11"/>
      <c r="M604" s="11"/>
      <c r="N604" s="11"/>
      <c r="O604" s="11"/>
    </row>
    <row r="605" spans="3:15" x14ac:dyDescent="0.2">
      <c r="C605" s="11"/>
      <c r="D605" s="48"/>
      <c r="E605" s="48"/>
      <c r="F605" s="11"/>
      <c r="G605" s="11"/>
      <c r="H605" s="11"/>
      <c r="I605" s="12"/>
      <c r="J605" s="49"/>
      <c r="K605" s="50"/>
      <c r="L605" s="11"/>
      <c r="M605" s="11"/>
      <c r="N605" s="11"/>
      <c r="O605" s="11"/>
    </row>
    <row r="606" spans="3:15" x14ac:dyDescent="0.2">
      <c r="C606" s="11"/>
      <c r="D606" s="48"/>
      <c r="E606" s="48"/>
      <c r="F606" s="11"/>
      <c r="G606" s="11"/>
      <c r="H606" s="11"/>
      <c r="I606" s="12"/>
      <c r="J606" s="49"/>
      <c r="K606" s="50"/>
      <c r="L606" s="11"/>
      <c r="M606" s="11"/>
      <c r="N606" s="11"/>
      <c r="O606" s="11"/>
    </row>
    <row r="607" spans="3:15" x14ac:dyDescent="0.2">
      <c r="C607" s="11"/>
      <c r="D607" s="48"/>
      <c r="E607" s="48"/>
      <c r="F607" s="11"/>
      <c r="G607" s="11"/>
      <c r="H607" s="11"/>
      <c r="I607" s="12"/>
      <c r="J607" s="49"/>
      <c r="K607" s="50"/>
      <c r="L607" s="11"/>
      <c r="M607" s="11"/>
      <c r="N607" s="11"/>
      <c r="O607" s="11"/>
    </row>
    <row r="608" spans="3:15" x14ac:dyDescent="0.2">
      <c r="C608" s="11"/>
      <c r="D608" s="48"/>
      <c r="E608" s="48"/>
      <c r="F608" s="11"/>
      <c r="G608" s="11"/>
      <c r="H608" s="11"/>
      <c r="I608" s="12"/>
      <c r="J608" s="49"/>
      <c r="K608" s="50"/>
      <c r="L608" s="11"/>
      <c r="M608" s="11"/>
      <c r="N608" s="11"/>
      <c r="O608" s="11"/>
    </row>
    <row r="609" spans="3:15" x14ac:dyDescent="0.2">
      <c r="C609" s="11"/>
      <c r="D609" s="48"/>
      <c r="E609" s="48"/>
      <c r="F609" s="11"/>
      <c r="G609" s="11"/>
      <c r="H609" s="11"/>
      <c r="I609" s="12"/>
      <c r="J609" s="49"/>
      <c r="K609" s="50"/>
      <c r="L609" s="11"/>
      <c r="M609" s="11"/>
      <c r="N609" s="11"/>
      <c r="O609" s="11"/>
    </row>
    <row r="610" spans="3:15" x14ac:dyDescent="0.2">
      <c r="C610" s="11"/>
      <c r="D610" s="48"/>
      <c r="E610" s="48"/>
      <c r="F610" s="11"/>
      <c r="G610" s="11"/>
      <c r="H610" s="11"/>
      <c r="I610" s="12"/>
      <c r="J610" s="49"/>
      <c r="K610" s="50"/>
      <c r="L610" s="11"/>
      <c r="M610" s="11"/>
      <c r="N610" s="11"/>
      <c r="O610" s="11"/>
    </row>
    <row r="611" spans="3:15" x14ac:dyDescent="0.2">
      <c r="C611" s="11"/>
      <c r="D611" s="48"/>
      <c r="E611" s="48"/>
      <c r="F611" s="11"/>
      <c r="G611" s="11"/>
      <c r="H611" s="11"/>
      <c r="I611" s="12"/>
      <c r="J611" s="49"/>
      <c r="K611" s="50"/>
      <c r="L611" s="11"/>
      <c r="M611" s="11"/>
      <c r="N611" s="11"/>
      <c r="O611" s="11"/>
    </row>
    <row r="612" spans="3:15" x14ac:dyDescent="0.2">
      <c r="C612" s="11"/>
      <c r="D612" s="48"/>
      <c r="E612" s="48"/>
      <c r="F612" s="11"/>
      <c r="G612" s="11"/>
      <c r="H612" s="11"/>
      <c r="I612" s="12"/>
      <c r="J612" s="49"/>
      <c r="K612" s="50"/>
      <c r="L612" s="11"/>
      <c r="M612" s="11"/>
      <c r="N612" s="11"/>
      <c r="O612" s="11"/>
    </row>
    <row r="613" spans="3:15" x14ac:dyDescent="0.2">
      <c r="C613" s="11"/>
      <c r="D613" s="48"/>
      <c r="E613" s="48"/>
      <c r="F613" s="11"/>
      <c r="G613" s="11"/>
      <c r="H613" s="11"/>
      <c r="I613" s="12"/>
      <c r="J613" s="49"/>
      <c r="K613" s="50"/>
      <c r="L613" s="11"/>
      <c r="M613" s="11"/>
      <c r="N613" s="11"/>
      <c r="O613" s="11"/>
    </row>
    <row r="614" spans="3:15" x14ac:dyDescent="0.2">
      <c r="C614" s="11"/>
      <c r="D614" s="48"/>
      <c r="E614" s="48"/>
      <c r="F614" s="11"/>
      <c r="G614" s="11"/>
      <c r="H614" s="11"/>
      <c r="I614" s="12"/>
      <c r="J614" s="49"/>
      <c r="K614" s="50"/>
      <c r="L614" s="11"/>
      <c r="M614" s="11"/>
      <c r="N614" s="11"/>
      <c r="O614" s="11"/>
    </row>
    <row r="615" spans="3:15" x14ac:dyDescent="0.2">
      <c r="C615" s="11"/>
      <c r="D615" s="48"/>
      <c r="E615" s="48"/>
      <c r="F615" s="11"/>
      <c r="G615" s="11"/>
      <c r="H615" s="11"/>
      <c r="I615" s="12"/>
      <c r="J615" s="49"/>
      <c r="K615" s="50"/>
      <c r="L615" s="11"/>
      <c r="M615" s="11"/>
      <c r="N615" s="11"/>
      <c r="O615" s="11"/>
    </row>
    <row r="616" spans="3:15" x14ac:dyDescent="0.2">
      <c r="C616" s="11"/>
      <c r="D616" s="48"/>
      <c r="E616" s="48"/>
      <c r="F616" s="11"/>
      <c r="G616" s="11"/>
      <c r="H616" s="11"/>
      <c r="I616" s="12"/>
      <c r="J616" s="49"/>
      <c r="K616" s="50"/>
      <c r="L616" s="11"/>
      <c r="M616" s="11"/>
      <c r="N616" s="11"/>
      <c r="O616" s="11"/>
    </row>
    <row r="617" spans="3:15" x14ac:dyDescent="0.2">
      <c r="C617" s="11"/>
      <c r="D617" s="48"/>
      <c r="E617" s="48"/>
      <c r="F617" s="11"/>
      <c r="G617" s="11"/>
      <c r="H617" s="11"/>
      <c r="I617" s="12"/>
      <c r="J617" s="49"/>
      <c r="K617" s="50"/>
      <c r="L617" s="11"/>
      <c r="M617" s="11"/>
      <c r="N617" s="11"/>
      <c r="O617" s="11"/>
    </row>
    <row r="618" spans="3:15" x14ac:dyDescent="0.2">
      <c r="C618" s="11"/>
      <c r="D618" s="48"/>
      <c r="E618" s="48"/>
      <c r="F618" s="11"/>
      <c r="G618" s="11"/>
      <c r="H618" s="11"/>
      <c r="I618" s="12"/>
      <c r="J618" s="49"/>
      <c r="K618" s="50"/>
      <c r="L618" s="11"/>
      <c r="M618" s="11"/>
      <c r="N618" s="11"/>
      <c r="O618" s="11"/>
    </row>
    <row r="619" spans="3:15" x14ac:dyDescent="0.2">
      <c r="C619" s="11"/>
      <c r="D619" s="48"/>
      <c r="E619" s="48"/>
      <c r="F619" s="11"/>
      <c r="G619" s="11"/>
      <c r="H619" s="11"/>
      <c r="I619" s="12"/>
      <c r="J619" s="49"/>
      <c r="K619" s="50"/>
      <c r="L619" s="11"/>
      <c r="M619" s="11"/>
      <c r="N619" s="11"/>
      <c r="O619" s="11"/>
    </row>
    <row r="620" spans="3:15" x14ac:dyDescent="0.2">
      <c r="C620" s="11"/>
      <c r="D620" s="48"/>
      <c r="E620" s="48"/>
      <c r="F620" s="11"/>
      <c r="G620" s="11"/>
      <c r="H620" s="11"/>
      <c r="I620" s="12"/>
      <c r="J620" s="49"/>
      <c r="K620" s="50"/>
      <c r="L620" s="11"/>
      <c r="M620" s="11"/>
      <c r="N620" s="11"/>
      <c r="O620" s="11"/>
    </row>
    <row r="621" spans="3:15" x14ac:dyDescent="0.2">
      <c r="C621" s="11"/>
      <c r="D621" s="48"/>
      <c r="E621" s="48"/>
      <c r="F621" s="11"/>
      <c r="G621" s="11"/>
      <c r="H621" s="11"/>
      <c r="I621" s="12"/>
      <c r="J621" s="49"/>
      <c r="K621" s="50"/>
      <c r="L621" s="11"/>
      <c r="M621" s="11"/>
      <c r="N621" s="11"/>
      <c r="O621" s="11"/>
    </row>
    <row r="622" spans="3:15" x14ac:dyDescent="0.2">
      <c r="C622" s="11"/>
      <c r="D622" s="48"/>
      <c r="E622" s="48"/>
      <c r="F622" s="11"/>
      <c r="G622" s="11"/>
      <c r="H622" s="11"/>
      <c r="I622" s="12"/>
      <c r="J622" s="49"/>
      <c r="K622" s="50"/>
      <c r="L622" s="11"/>
      <c r="M622" s="11"/>
      <c r="N622" s="11"/>
      <c r="O622" s="11"/>
    </row>
    <row r="623" spans="3:15" x14ac:dyDescent="0.2">
      <c r="C623" s="11"/>
      <c r="D623" s="48"/>
      <c r="E623" s="48"/>
      <c r="F623" s="11"/>
      <c r="G623" s="11"/>
      <c r="H623" s="11"/>
      <c r="I623" s="12"/>
      <c r="J623" s="49"/>
      <c r="K623" s="50"/>
      <c r="L623" s="11"/>
      <c r="M623" s="11"/>
      <c r="N623" s="11"/>
      <c r="O623" s="11"/>
    </row>
    <row r="624" spans="3:15" x14ac:dyDescent="0.2">
      <c r="C624" s="11"/>
      <c r="D624" s="48"/>
      <c r="E624" s="48"/>
      <c r="F624" s="11"/>
      <c r="G624" s="11"/>
      <c r="H624" s="11"/>
      <c r="I624" s="12"/>
      <c r="J624" s="49"/>
      <c r="K624" s="50"/>
      <c r="L624" s="11"/>
      <c r="M624" s="11"/>
      <c r="N624" s="11"/>
      <c r="O624" s="11"/>
    </row>
    <row r="625" spans="3:15" x14ac:dyDescent="0.2">
      <c r="C625" s="11"/>
      <c r="D625" s="48"/>
      <c r="E625" s="48"/>
      <c r="F625" s="11"/>
      <c r="G625" s="11"/>
      <c r="H625" s="11"/>
      <c r="I625" s="12"/>
      <c r="J625" s="49"/>
      <c r="K625" s="50"/>
      <c r="L625" s="11"/>
      <c r="M625" s="11"/>
      <c r="N625" s="11"/>
      <c r="O625" s="11"/>
    </row>
    <row r="626" spans="3:15" x14ac:dyDescent="0.2">
      <c r="C626" s="11"/>
      <c r="D626" s="48"/>
      <c r="E626" s="48"/>
      <c r="F626" s="11"/>
      <c r="G626" s="11"/>
      <c r="H626" s="11"/>
      <c r="I626" s="12"/>
      <c r="J626" s="49"/>
      <c r="K626" s="50"/>
      <c r="L626" s="11"/>
      <c r="M626" s="11"/>
      <c r="N626" s="11"/>
      <c r="O626" s="11"/>
    </row>
    <row r="627" spans="3:15" x14ac:dyDescent="0.2">
      <c r="C627" s="11"/>
      <c r="D627" s="48"/>
      <c r="E627" s="48"/>
      <c r="F627" s="11"/>
      <c r="G627" s="11"/>
      <c r="H627" s="11"/>
      <c r="I627" s="12"/>
      <c r="J627" s="49"/>
      <c r="K627" s="50"/>
      <c r="L627" s="11"/>
      <c r="M627" s="11"/>
      <c r="N627" s="11"/>
      <c r="O627" s="11"/>
    </row>
    <row r="628" spans="3:15" x14ac:dyDescent="0.2">
      <c r="C628" s="11"/>
      <c r="D628" s="48"/>
      <c r="E628" s="48"/>
      <c r="F628" s="11"/>
      <c r="G628" s="11"/>
      <c r="H628" s="11"/>
      <c r="I628" s="12"/>
      <c r="J628" s="49"/>
      <c r="K628" s="50"/>
      <c r="L628" s="11"/>
      <c r="M628" s="11"/>
      <c r="N628" s="11"/>
      <c r="O628" s="11"/>
    </row>
    <row r="629" spans="3:15" x14ac:dyDescent="0.2">
      <c r="C629" s="11"/>
      <c r="D629" s="48"/>
      <c r="E629" s="48"/>
      <c r="F629" s="11"/>
      <c r="G629" s="11"/>
      <c r="H629" s="11"/>
      <c r="I629" s="12"/>
      <c r="J629" s="49"/>
      <c r="K629" s="50"/>
      <c r="L629" s="11"/>
      <c r="M629" s="11"/>
      <c r="N629" s="11"/>
      <c r="O629" s="11"/>
    </row>
    <row r="630" spans="3:15" x14ac:dyDescent="0.2">
      <c r="C630" s="11"/>
      <c r="D630" s="48"/>
      <c r="E630" s="48"/>
      <c r="F630" s="11"/>
      <c r="G630" s="11"/>
      <c r="H630" s="11"/>
      <c r="I630" s="12"/>
      <c r="J630" s="49"/>
      <c r="K630" s="50"/>
      <c r="L630" s="11"/>
      <c r="M630" s="11"/>
      <c r="N630" s="11"/>
      <c r="O630" s="11"/>
    </row>
    <row r="631" spans="3:15" x14ac:dyDescent="0.2">
      <c r="C631" s="11"/>
      <c r="D631" s="48"/>
      <c r="E631" s="48"/>
      <c r="F631" s="11"/>
      <c r="G631" s="11"/>
      <c r="H631" s="11"/>
      <c r="I631" s="12"/>
      <c r="J631" s="49"/>
      <c r="K631" s="50"/>
      <c r="L631" s="11"/>
      <c r="M631" s="11"/>
      <c r="N631" s="11"/>
      <c r="O631" s="11"/>
    </row>
    <row r="632" spans="3:15" x14ac:dyDescent="0.2">
      <c r="C632" s="11"/>
      <c r="D632" s="48"/>
      <c r="E632" s="48"/>
      <c r="F632" s="11"/>
      <c r="G632" s="11"/>
      <c r="H632" s="11"/>
      <c r="I632" s="12"/>
      <c r="J632" s="49"/>
      <c r="K632" s="50"/>
      <c r="L632" s="11"/>
      <c r="M632" s="11"/>
      <c r="N632" s="11"/>
      <c r="O632" s="11"/>
    </row>
    <row r="633" spans="3:15" x14ac:dyDescent="0.2">
      <c r="C633" s="11"/>
      <c r="D633" s="48"/>
      <c r="E633" s="48"/>
      <c r="F633" s="11"/>
      <c r="G633" s="11"/>
      <c r="H633" s="11"/>
      <c r="I633" s="12"/>
      <c r="J633" s="49"/>
      <c r="K633" s="50"/>
      <c r="L633" s="11"/>
      <c r="M633" s="11"/>
      <c r="N633" s="11"/>
      <c r="O633" s="11"/>
    </row>
    <row r="634" spans="3:15" x14ac:dyDescent="0.2">
      <c r="C634" s="11"/>
      <c r="D634" s="48"/>
      <c r="E634" s="48"/>
      <c r="F634" s="11"/>
      <c r="G634" s="11"/>
      <c r="H634" s="11"/>
      <c r="I634" s="12"/>
      <c r="J634" s="49"/>
      <c r="K634" s="50"/>
      <c r="L634" s="11"/>
      <c r="M634" s="11"/>
      <c r="N634" s="11"/>
      <c r="O634" s="11"/>
    </row>
    <row r="635" spans="3:15" x14ac:dyDescent="0.2">
      <c r="C635" s="11"/>
      <c r="D635" s="48"/>
      <c r="E635" s="48"/>
      <c r="F635" s="11"/>
      <c r="G635" s="11"/>
      <c r="H635" s="11"/>
      <c r="I635" s="12"/>
      <c r="J635" s="49"/>
      <c r="K635" s="50"/>
      <c r="L635" s="11"/>
      <c r="M635" s="11"/>
      <c r="N635" s="11"/>
      <c r="O635" s="11"/>
    </row>
    <row r="636" spans="3:15" x14ac:dyDescent="0.2">
      <c r="C636" s="11"/>
      <c r="D636" s="48"/>
      <c r="E636" s="48"/>
      <c r="F636" s="11"/>
      <c r="G636" s="11"/>
      <c r="H636" s="11"/>
      <c r="I636" s="12"/>
      <c r="J636" s="49"/>
      <c r="K636" s="50"/>
      <c r="L636" s="11"/>
      <c r="M636" s="11"/>
      <c r="N636" s="11"/>
      <c r="O636" s="11"/>
    </row>
    <row r="637" spans="3:15" x14ac:dyDescent="0.2">
      <c r="C637" s="11"/>
      <c r="D637" s="48"/>
      <c r="E637" s="48"/>
      <c r="F637" s="11"/>
      <c r="G637" s="11"/>
      <c r="H637" s="11"/>
      <c r="I637" s="12"/>
      <c r="J637" s="49"/>
      <c r="K637" s="50"/>
      <c r="L637" s="11"/>
      <c r="M637" s="11"/>
      <c r="N637" s="11"/>
      <c r="O637" s="11"/>
    </row>
    <row r="638" spans="3:15" x14ac:dyDescent="0.2">
      <c r="C638" s="11"/>
      <c r="D638" s="48"/>
      <c r="E638" s="48"/>
      <c r="F638" s="11"/>
      <c r="G638" s="11"/>
      <c r="H638" s="11"/>
      <c r="I638" s="12"/>
      <c r="J638" s="49"/>
      <c r="K638" s="50"/>
      <c r="L638" s="11"/>
      <c r="M638" s="11"/>
      <c r="N638" s="11"/>
      <c r="O638" s="11"/>
    </row>
    <row r="639" spans="3:15" x14ac:dyDescent="0.2">
      <c r="C639" s="11"/>
      <c r="D639" s="48"/>
      <c r="E639" s="48"/>
      <c r="F639" s="11"/>
      <c r="G639" s="11"/>
      <c r="H639" s="11"/>
      <c r="I639" s="12"/>
      <c r="J639" s="49"/>
      <c r="K639" s="50"/>
      <c r="L639" s="11"/>
      <c r="M639" s="11"/>
      <c r="N639" s="11"/>
      <c r="O639" s="11"/>
    </row>
    <row r="640" spans="3:15" x14ac:dyDescent="0.2">
      <c r="C640" s="11"/>
      <c r="D640" s="48"/>
      <c r="E640" s="48"/>
      <c r="F640" s="11"/>
      <c r="G640" s="11"/>
      <c r="H640" s="11"/>
      <c r="I640" s="12"/>
      <c r="J640" s="49"/>
      <c r="K640" s="50"/>
      <c r="L640" s="11"/>
      <c r="M640" s="11"/>
      <c r="N640" s="11"/>
      <c r="O640" s="11"/>
    </row>
    <row r="641" spans="3:15" x14ac:dyDescent="0.2">
      <c r="C641" s="11"/>
      <c r="D641" s="48"/>
      <c r="E641" s="48"/>
      <c r="F641" s="11"/>
      <c r="G641" s="11"/>
      <c r="H641" s="11"/>
      <c r="I641" s="12"/>
      <c r="J641" s="49"/>
      <c r="K641" s="50"/>
      <c r="L641" s="11"/>
      <c r="M641" s="11"/>
      <c r="N641" s="11"/>
      <c r="O641" s="11"/>
    </row>
    <row r="642" spans="3:15" x14ac:dyDescent="0.2">
      <c r="C642" s="11"/>
      <c r="D642" s="48"/>
      <c r="E642" s="48"/>
      <c r="F642" s="11"/>
      <c r="G642" s="11"/>
      <c r="H642" s="11"/>
      <c r="I642" s="12"/>
      <c r="J642" s="49"/>
      <c r="K642" s="50"/>
      <c r="L642" s="11"/>
      <c r="M642" s="11"/>
      <c r="N642" s="11"/>
      <c r="O642" s="11"/>
    </row>
    <row r="643" spans="3:15" x14ac:dyDescent="0.2">
      <c r="C643" s="11"/>
      <c r="D643" s="48"/>
      <c r="E643" s="48"/>
      <c r="F643" s="11"/>
      <c r="G643" s="11"/>
      <c r="H643" s="11"/>
      <c r="I643" s="12"/>
      <c r="J643" s="49"/>
      <c r="K643" s="50"/>
      <c r="L643" s="11"/>
      <c r="M643" s="11"/>
      <c r="N643" s="11"/>
      <c r="O643" s="11"/>
    </row>
    <row r="644" spans="3:15" x14ac:dyDescent="0.2">
      <c r="C644" s="11"/>
      <c r="D644" s="48"/>
      <c r="E644" s="48"/>
      <c r="F644" s="11"/>
      <c r="G644" s="11"/>
      <c r="H644" s="11"/>
      <c r="I644" s="12"/>
      <c r="J644" s="49"/>
      <c r="K644" s="50"/>
      <c r="L644" s="11"/>
      <c r="M644" s="11"/>
      <c r="N644" s="11"/>
      <c r="O644" s="11"/>
    </row>
    <row r="645" spans="3:15" x14ac:dyDescent="0.2">
      <c r="C645" s="11"/>
      <c r="D645" s="48"/>
      <c r="E645" s="48"/>
      <c r="F645" s="11"/>
      <c r="G645" s="11"/>
      <c r="H645" s="11"/>
      <c r="I645" s="12"/>
      <c r="J645" s="49"/>
      <c r="K645" s="50"/>
      <c r="L645" s="11"/>
      <c r="M645" s="11"/>
      <c r="N645" s="11"/>
      <c r="O645" s="11"/>
    </row>
    <row r="646" spans="3:15" x14ac:dyDescent="0.2">
      <c r="C646" s="11"/>
      <c r="D646" s="48"/>
      <c r="E646" s="48"/>
      <c r="F646" s="11"/>
      <c r="G646" s="11"/>
      <c r="H646" s="11"/>
      <c r="I646" s="12"/>
      <c r="J646" s="49"/>
      <c r="K646" s="50"/>
      <c r="L646" s="11"/>
      <c r="M646" s="11"/>
      <c r="N646" s="11"/>
      <c r="O646" s="11"/>
    </row>
    <row r="647" spans="3:15" x14ac:dyDescent="0.2">
      <c r="C647" s="11"/>
      <c r="D647" s="48"/>
      <c r="E647" s="48"/>
      <c r="F647" s="11"/>
      <c r="G647" s="11"/>
      <c r="H647" s="11"/>
      <c r="I647" s="12"/>
      <c r="J647" s="49"/>
      <c r="K647" s="50"/>
      <c r="L647" s="11"/>
      <c r="M647" s="11"/>
      <c r="N647" s="11"/>
      <c r="O647" s="11"/>
    </row>
    <row r="648" spans="3:15" x14ac:dyDescent="0.2">
      <c r="C648" s="11"/>
      <c r="D648" s="48"/>
      <c r="E648" s="48"/>
      <c r="F648" s="11"/>
      <c r="G648" s="11"/>
      <c r="H648" s="11"/>
      <c r="I648" s="12"/>
      <c r="J648" s="49"/>
      <c r="K648" s="50"/>
      <c r="L648" s="11"/>
      <c r="M648" s="11"/>
      <c r="N648" s="11"/>
      <c r="O648" s="11"/>
    </row>
    <row r="649" spans="3:15" x14ac:dyDescent="0.2">
      <c r="C649" s="11"/>
      <c r="D649" s="48"/>
      <c r="E649" s="48"/>
      <c r="F649" s="11"/>
      <c r="G649" s="11"/>
      <c r="H649" s="11"/>
      <c r="I649" s="12"/>
      <c r="J649" s="49"/>
      <c r="K649" s="50"/>
      <c r="L649" s="11"/>
      <c r="M649" s="11"/>
      <c r="N649" s="11"/>
      <c r="O649" s="11"/>
    </row>
    <row r="650" spans="3:15" x14ac:dyDescent="0.2">
      <c r="C650" s="11"/>
      <c r="D650" s="48"/>
      <c r="E650" s="48"/>
      <c r="F650" s="11"/>
      <c r="G650" s="11"/>
      <c r="H650" s="11"/>
      <c r="I650" s="12"/>
      <c r="J650" s="49"/>
      <c r="K650" s="50"/>
      <c r="L650" s="11"/>
      <c r="M650" s="11"/>
      <c r="N650" s="11"/>
      <c r="O650" s="11"/>
    </row>
    <row r="651" spans="3:15" x14ac:dyDescent="0.2">
      <c r="C651" s="11"/>
      <c r="D651" s="48"/>
      <c r="E651" s="48"/>
      <c r="F651" s="11"/>
      <c r="G651" s="11"/>
      <c r="H651" s="11"/>
      <c r="I651" s="12"/>
      <c r="J651" s="49"/>
      <c r="K651" s="50"/>
      <c r="L651" s="11"/>
      <c r="M651" s="11"/>
      <c r="N651" s="11"/>
      <c r="O651" s="11"/>
    </row>
    <row r="652" spans="3:15" x14ac:dyDescent="0.2">
      <c r="C652" s="11"/>
      <c r="D652" s="48"/>
      <c r="E652" s="48"/>
      <c r="F652" s="11"/>
      <c r="G652" s="11"/>
      <c r="H652" s="11"/>
      <c r="I652" s="12"/>
      <c r="J652" s="49"/>
      <c r="K652" s="50"/>
      <c r="L652" s="11"/>
      <c r="M652" s="11"/>
      <c r="N652" s="11"/>
      <c r="O652" s="11"/>
    </row>
    <row r="653" spans="3:15" x14ac:dyDescent="0.2">
      <c r="C653" s="11"/>
      <c r="D653" s="48"/>
      <c r="E653" s="48"/>
      <c r="F653" s="11"/>
      <c r="G653" s="11"/>
      <c r="H653" s="11"/>
      <c r="I653" s="12"/>
      <c r="J653" s="49"/>
      <c r="K653" s="50"/>
      <c r="L653" s="11"/>
      <c r="M653" s="11"/>
      <c r="N653" s="11"/>
      <c r="O653" s="11"/>
    </row>
    <row r="654" spans="3:15" x14ac:dyDescent="0.2">
      <c r="C654" s="11"/>
      <c r="D654" s="48"/>
      <c r="E654" s="48"/>
      <c r="F654" s="11"/>
      <c r="G654" s="11"/>
      <c r="H654" s="11"/>
      <c r="I654" s="12"/>
      <c r="J654" s="49"/>
      <c r="K654" s="50"/>
      <c r="L654" s="11"/>
      <c r="M654" s="11"/>
      <c r="N654" s="11"/>
      <c r="O654" s="11"/>
    </row>
    <row r="655" spans="3:15" x14ac:dyDescent="0.2">
      <c r="C655" s="11"/>
      <c r="D655" s="48"/>
      <c r="E655" s="48"/>
      <c r="F655" s="11"/>
      <c r="G655" s="11"/>
      <c r="H655" s="11"/>
      <c r="I655" s="12"/>
      <c r="J655" s="49"/>
      <c r="K655" s="50"/>
      <c r="L655" s="11"/>
      <c r="M655" s="11"/>
      <c r="N655" s="11"/>
      <c r="O655" s="11"/>
    </row>
    <row r="656" spans="3:15" x14ac:dyDescent="0.2">
      <c r="C656" s="11"/>
      <c r="D656" s="48"/>
      <c r="E656" s="48"/>
      <c r="F656" s="11"/>
      <c r="G656" s="11"/>
      <c r="H656" s="11"/>
      <c r="I656" s="12"/>
      <c r="J656" s="49"/>
      <c r="K656" s="50"/>
      <c r="L656" s="11"/>
      <c r="M656" s="11"/>
      <c r="N656" s="11"/>
      <c r="O656" s="11"/>
    </row>
    <row r="657" spans="3:15" x14ac:dyDescent="0.2">
      <c r="C657" s="11"/>
      <c r="D657" s="48"/>
      <c r="E657" s="48"/>
      <c r="F657" s="11"/>
      <c r="G657" s="11"/>
      <c r="H657" s="11"/>
      <c r="I657" s="12"/>
      <c r="J657" s="49"/>
      <c r="K657" s="50"/>
      <c r="L657" s="11"/>
      <c r="M657" s="11"/>
      <c r="N657" s="11"/>
      <c r="O657" s="11"/>
    </row>
    <row r="658" spans="3:15" x14ac:dyDescent="0.2">
      <c r="C658" s="11"/>
      <c r="D658" s="48"/>
      <c r="E658" s="48"/>
      <c r="F658" s="11"/>
      <c r="G658" s="11"/>
      <c r="H658" s="11"/>
      <c r="I658" s="12"/>
      <c r="J658" s="49"/>
      <c r="K658" s="50"/>
      <c r="L658" s="11"/>
      <c r="M658" s="11"/>
      <c r="N658" s="11"/>
      <c r="O658" s="11"/>
    </row>
    <row r="659" spans="3:15" x14ac:dyDescent="0.2">
      <c r="C659" s="11"/>
      <c r="D659" s="48"/>
      <c r="E659" s="48"/>
      <c r="F659" s="11"/>
      <c r="G659" s="11"/>
      <c r="H659" s="11"/>
      <c r="I659" s="12"/>
      <c r="J659" s="49"/>
      <c r="K659" s="50"/>
      <c r="L659" s="11"/>
      <c r="M659" s="11"/>
      <c r="N659" s="11"/>
      <c r="O659" s="11"/>
    </row>
    <row r="660" spans="3:15" x14ac:dyDescent="0.2">
      <c r="C660" s="11"/>
      <c r="D660" s="48"/>
      <c r="E660" s="48"/>
      <c r="F660" s="11"/>
      <c r="G660" s="11"/>
      <c r="H660" s="11"/>
      <c r="I660" s="12"/>
      <c r="J660" s="49"/>
      <c r="K660" s="50"/>
      <c r="L660" s="11"/>
      <c r="M660" s="11"/>
      <c r="N660" s="11"/>
      <c r="O660" s="11"/>
    </row>
    <row r="661" spans="3:15" x14ac:dyDescent="0.2">
      <c r="C661" s="11"/>
      <c r="D661" s="48"/>
      <c r="E661" s="48"/>
      <c r="F661" s="11"/>
      <c r="G661" s="11"/>
      <c r="H661" s="11"/>
      <c r="I661" s="12"/>
      <c r="J661" s="49"/>
      <c r="K661" s="50"/>
      <c r="L661" s="11"/>
      <c r="M661" s="11"/>
      <c r="N661" s="11"/>
      <c r="O661" s="11"/>
    </row>
    <row r="662" spans="3:15" x14ac:dyDescent="0.2">
      <c r="C662" s="11"/>
      <c r="D662" s="48"/>
      <c r="E662" s="48"/>
      <c r="F662" s="11"/>
      <c r="G662" s="11"/>
      <c r="H662" s="11"/>
      <c r="I662" s="12"/>
      <c r="J662" s="49"/>
      <c r="K662" s="50"/>
      <c r="L662" s="11"/>
      <c r="M662" s="11"/>
      <c r="N662" s="11"/>
      <c r="O662" s="11"/>
    </row>
    <row r="663" spans="3:15" x14ac:dyDescent="0.2">
      <c r="C663" s="11"/>
      <c r="D663" s="48"/>
      <c r="E663" s="48"/>
      <c r="F663" s="11"/>
      <c r="G663" s="11"/>
      <c r="H663" s="11"/>
      <c r="I663" s="12"/>
      <c r="J663" s="49"/>
      <c r="K663" s="50"/>
      <c r="L663" s="11"/>
      <c r="M663" s="11"/>
      <c r="N663" s="11"/>
      <c r="O663" s="11"/>
    </row>
    <row r="664" spans="3:15" x14ac:dyDescent="0.2">
      <c r="C664" s="11"/>
      <c r="D664" s="48"/>
      <c r="E664" s="48"/>
      <c r="F664" s="11"/>
      <c r="G664" s="11"/>
      <c r="H664" s="11"/>
      <c r="I664" s="12"/>
      <c r="J664" s="49"/>
      <c r="K664" s="50"/>
      <c r="L664" s="11"/>
      <c r="M664" s="11"/>
      <c r="N664" s="11"/>
      <c r="O664" s="11"/>
    </row>
    <row r="665" spans="3:15" x14ac:dyDescent="0.2">
      <c r="C665" s="11"/>
      <c r="D665" s="48"/>
      <c r="E665" s="48"/>
      <c r="F665" s="11"/>
      <c r="G665" s="11"/>
      <c r="H665" s="11"/>
      <c r="I665" s="12"/>
      <c r="J665" s="49"/>
      <c r="K665" s="50"/>
      <c r="L665" s="11"/>
      <c r="M665" s="11"/>
      <c r="N665" s="11"/>
      <c r="O665" s="11"/>
    </row>
    <row r="666" spans="3:15" x14ac:dyDescent="0.2">
      <c r="C666" s="11"/>
      <c r="D666" s="48"/>
      <c r="E666" s="48"/>
      <c r="F666" s="11"/>
      <c r="G666" s="11"/>
      <c r="H666" s="11"/>
      <c r="I666" s="12"/>
      <c r="J666" s="49"/>
      <c r="K666" s="50"/>
      <c r="L666" s="11"/>
      <c r="M666" s="11"/>
      <c r="N666" s="11"/>
      <c r="O666" s="11"/>
    </row>
    <row r="667" spans="3:15" x14ac:dyDescent="0.2">
      <c r="C667" s="11"/>
      <c r="D667" s="48"/>
      <c r="E667" s="48"/>
      <c r="F667" s="11"/>
      <c r="G667" s="11"/>
      <c r="H667" s="11"/>
      <c r="I667" s="12"/>
      <c r="J667" s="49"/>
      <c r="K667" s="50"/>
      <c r="L667" s="11"/>
      <c r="M667" s="11"/>
      <c r="N667" s="11"/>
      <c r="O667" s="11"/>
    </row>
    <row r="668" spans="3:15" x14ac:dyDescent="0.2">
      <c r="C668" s="11"/>
      <c r="D668" s="48"/>
      <c r="E668" s="48"/>
      <c r="F668" s="11"/>
      <c r="G668" s="11"/>
      <c r="H668" s="11"/>
      <c r="I668" s="12"/>
      <c r="J668" s="49"/>
      <c r="K668" s="50"/>
      <c r="L668" s="11"/>
      <c r="M668" s="11"/>
      <c r="N668" s="11"/>
      <c r="O668" s="11"/>
    </row>
    <row r="669" spans="3:15" x14ac:dyDescent="0.2">
      <c r="C669" s="11"/>
      <c r="D669" s="48"/>
      <c r="E669" s="48"/>
      <c r="F669" s="11"/>
      <c r="G669" s="11"/>
      <c r="H669" s="11"/>
      <c r="I669" s="12"/>
      <c r="J669" s="49"/>
      <c r="K669" s="50"/>
      <c r="L669" s="11"/>
      <c r="M669" s="11"/>
      <c r="N669" s="11"/>
      <c r="O669" s="11"/>
    </row>
    <row r="670" spans="3:15" x14ac:dyDescent="0.2">
      <c r="C670" s="11"/>
      <c r="D670" s="48"/>
      <c r="E670" s="48"/>
      <c r="F670" s="11"/>
      <c r="G670" s="11"/>
      <c r="H670" s="11"/>
      <c r="I670" s="12"/>
      <c r="J670" s="49"/>
      <c r="K670" s="50"/>
      <c r="L670" s="11"/>
      <c r="M670" s="11"/>
      <c r="N670" s="11"/>
      <c r="O670" s="11"/>
    </row>
    <row r="671" spans="3:15" x14ac:dyDescent="0.2">
      <c r="C671" s="11"/>
      <c r="D671" s="48"/>
      <c r="E671" s="48"/>
      <c r="F671" s="11"/>
      <c r="G671" s="11"/>
      <c r="H671" s="11"/>
      <c r="I671" s="12"/>
      <c r="J671" s="49"/>
      <c r="K671" s="50"/>
      <c r="L671" s="11"/>
      <c r="M671" s="11"/>
      <c r="N671" s="11"/>
      <c r="O671" s="11"/>
    </row>
    <row r="672" spans="3:15" x14ac:dyDescent="0.2">
      <c r="C672" s="11"/>
      <c r="D672" s="48"/>
      <c r="E672" s="48"/>
      <c r="F672" s="11"/>
      <c r="G672" s="11"/>
      <c r="H672" s="11"/>
      <c r="I672" s="12"/>
      <c r="J672" s="49"/>
      <c r="K672" s="50"/>
      <c r="L672" s="11"/>
      <c r="M672" s="11"/>
      <c r="N672" s="11"/>
      <c r="O672" s="11"/>
    </row>
    <row r="673" spans="3:15" x14ac:dyDescent="0.2">
      <c r="C673" s="11"/>
      <c r="D673" s="48"/>
      <c r="E673" s="48"/>
      <c r="F673" s="11"/>
      <c r="G673" s="11"/>
      <c r="H673" s="11"/>
      <c r="I673" s="12"/>
      <c r="J673" s="49"/>
      <c r="K673" s="50"/>
      <c r="L673" s="11"/>
      <c r="M673" s="11"/>
      <c r="N673" s="11"/>
      <c r="O673" s="11"/>
    </row>
    <row r="674" spans="3:15" x14ac:dyDescent="0.2">
      <c r="C674" s="11"/>
      <c r="D674" s="48"/>
      <c r="E674" s="48"/>
      <c r="F674" s="11"/>
      <c r="G674" s="11"/>
      <c r="H674" s="11"/>
      <c r="I674" s="12"/>
      <c r="J674" s="49"/>
      <c r="K674" s="50"/>
      <c r="L674" s="11"/>
      <c r="M674" s="11"/>
      <c r="N674" s="11"/>
      <c r="O674" s="11"/>
    </row>
    <row r="675" spans="3:15" x14ac:dyDescent="0.2">
      <c r="C675" s="11"/>
      <c r="D675" s="48"/>
      <c r="E675" s="48"/>
      <c r="F675" s="11"/>
      <c r="G675" s="11"/>
      <c r="H675" s="11"/>
      <c r="I675" s="12"/>
      <c r="J675" s="49"/>
      <c r="K675" s="50"/>
      <c r="L675" s="11"/>
      <c r="M675" s="11"/>
      <c r="N675" s="11"/>
      <c r="O675" s="11"/>
    </row>
    <row r="676" spans="3:15" x14ac:dyDescent="0.2">
      <c r="C676" s="11"/>
      <c r="D676" s="48"/>
      <c r="E676" s="48"/>
      <c r="F676" s="11"/>
      <c r="G676" s="11"/>
      <c r="H676" s="11"/>
      <c r="I676" s="12"/>
      <c r="J676" s="49"/>
      <c r="K676" s="50"/>
      <c r="L676" s="11"/>
      <c r="M676" s="11"/>
      <c r="N676" s="11"/>
      <c r="O676" s="11"/>
    </row>
    <row r="677" spans="3:15" x14ac:dyDescent="0.2">
      <c r="C677" s="11"/>
      <c r="D677" s="48"/>
      <c r="E677" s="48"/>
      <c r="F677" s="11"/>
      <c r="G677" s="11"/>
      <c r="H677" s="11"/>
      <c r="I677" s="12"/>
      <c r="J677" s="49"/>
      <c r="K677" s="50"/>
      <c r="L677" s="11"/>
      <c r="M677" s="11"/>
      <c r="N677" s="11"/>
      <c r="O677" s="11"/>
    </row>
    <row r="678" spans="3:15" x14ac:dyDescent="0.2">
      <c r="C678" s="11"/>
      <c r="D678" s="48"/>
      <c r="E678" s="48"/>
      <c r="F678" s="11"/>
      <c r="G678" s="11"/>
      <c r="H678" s="11"/>
      <c r="I678" s="12"/>
      <c r="J678" s="49"/>
      <c r="K678" s="50"/>
      <c r="L678" s="11"/>
      <c r="M678" s="11"/>
      <c r="N678" s="11"/>
      <c r="O678" s="11"/>
    </row>
    <row r="679" spans="3:15" x14ac:dyDescent="0.2">
      <c r="C679" s="11"/>
      <c r="D679" s="48"/>
      <c r="E679" s="48"/>
      <c r="F679" s="11"/>
      <c r="G679" s="11"/>
      <c r="H679" s="11"/>
      <c r="I679" s="12"/>
      <c r="J679" s="49"/>
      <c r="K679" s="50"/>
      <c r="L679" s="11"/>
      <c r="M679" s="11"/>
      <c r="N679" s="11"/>
      <c r="O679" s="11"/>
    </row>
    <row r="680" spans="3:15" x14ac:dyDescent="0.2">
      <c r="C680" s="11"/>
      <c r="D680" s="48"/>
      <c r="E680" s="48"/>
      <c r="F680" s="11"/>
      <c r="G680" s="11"/>
      <c r="H680" s="11"/>
      <c r="I680" s="12"/>
      <c r="J680" s="49"/>
      <c r="K680" s="50"/>
      <c r="L680" s="11"/>
      <c r="M680" s="11"/>
      <c r="N680" s="11"/>
      <c r="O680" s="11"/>
    </row>
    <row r="681" spans="3:15" x14ac:dyDescent="0.2">
      <c r="C681" s="11"/>
      <c r="D681" s="48"/>
      <c r="E681" s="48"/>
      <c r="F681" s="11"/>
      <c r="G681" s="11"/>
      <c r="H681" s="11"/>
      <c r="I681" s="12"/>
      <c r="J681" s="49"/>
      <c r="K681" s="50"/>
      <c r="L681" s="11"/>
      <c r="M681" s="11"/>
      <c r="N681" s="11"/>
      <c r="O681" s="11"/>
    </row>
    <row r="682" spans="3:15" x14ac:dyDescent="0.2">
      <c r="C682" s="11"/>
      <c r="D682" s="48"/>
      <c r="E682" s="48"/>
      <c r="F682" s="11"/>
      <c r="G682" s="11"/>
      <c r="H682" s="11"/>
      <c r="I682" s="12"/>
      <c r="J682" s="49"/>
      <c r="K682" s="50"/>
      <c r="L682" s="11"/>
      <c r="M682" s="11"/>
      <c r="N682" s="11"/>
      <c r="O682" s="11"/>
    </row>
    <row r="683" spans="3:15" x14ac:dyDescent="0.2">
      <c r="C683" s="11"/>
      <c r="D683" s="48"/>
      <c r="E683" s="48"/>
      <c r="F683" s="11"/>
      <c r="G683" s="11"/>
      <c r="H683" s="11"/>
      <c r="I683" s="12"/>
      <c r="J683" s="49"/>
      <c r="K683" s="50"/>
      <c r="L683" s="11"/>
      <c r="M683" s="11"/>
      <c r="N683" s="11"/>
      <c r="O683" s="11"/>
    </row>
    <row r="684" spans="3:15" x14ac:dyDescent="0.2">
      <c r="C684" s="11"/>
      <c r="D684" s="48"/>
      <c r="E684" s="48"/>
      <c r="F684" s="11"/>
      <c r="G684" s="11"/>
      <c r="H684" s="11"/>
      <c r="I684" s="12"/>
      <c r="J684" s="49"/>
      <c r="K684" s="50"/>
      <c r="L684" s="11"/>
      <c r="M684" s="11"/>
      <c r="N684" s="11"/>
      <c r="O684" s="11"/>
    </row>
    <row r="685" spans="3:15" x14ac:dyDescent="0.2">
      <c r="C685" s="11"/>
      <c r="D685" s="48"/>
      <c r="E685" s="48"/>
      <c r="F685" s="11"/>
      <c r="G685" s="11"/>
      <c r="H685" s="11"/>
      <c r="I685" s="12"/>
      <c r="J685" s="49"/>
      <c r="K685" s="50"/>
      <c r="L685" s="11"/>
      <c r="M685" s="11"/>
      <c r="N685" s="11"/>
      <c r="O685" s="11"/>
    </row>
    <row r="686" spans="3:15" x14ac:dyDescent="0.2">
      <c r="C686" s="11"/>
      <c r="D686" s="48"/>
      <c r="E686" s="48"/>
      <c r="F686" s="11"/>
      <c r="G686" s="11"/>
      <c r="H686" s="11"/>
      <c r="I686" s="12"/>
      <c r="J686" s="49"/>
      <c r="K686" s="50"/>
      <c r="L686" s="11"/>
      <c r="M686" s="11"/>
      <c r="N686" s="11"/>
      <c r="O686" s="11"/>
    </row>
    <row r="687" spans="3:15" x14ac:dyDescent="0.2">
      <c r="C687" s="11"/>
      <c r="D687" s="48"/>
      <c r="E687" s="48"/>
      <c r="F687" s="11"/>
      <c r="G687" s="11"/>
      <c r="H687" s="11"/>
      <c r="I687" s="12"/>
      <c r="J687" s="49"/>
      <c r="K687" s="50"/>
      <c r="L687" s="11"/>
      <c r="M687" s="11"/>
      <c r="N687" s="11"/>
      <c r="O687" s="11"/>
    </row>
    <row r="688" spans="3:15" x14ac:dyDescent="0.2">
      <c r="C688" s="11"/>
      <c r="D688" s="48"/>
      <c r="E688" s="48"/>
      <c r="F688" s="11"/>
      <c r="G688" s="11"/>
      <c r="H688" s="11"/>
      <c r="I688" s="12"/>
      <c r="J688" s="49"/>
      <c r="K688" s="50"/>
      <c r="L688" s="11"/>
      <c r="M688" s="11"/>
      <c r="N688" s="11"/>
      <c r="O688" s="11"/>
    </row>
    <row r="689" spans="3:15" x14ac:dyDescent="0.2">
      <c r="C689" s="11"/>
      <c r="D689" s="48"/>
      <c r="E689" s="48"/>
      <c r="F689" s="11"/>
      <c r="G689" s="11"/>
      <c r="H689" s="11"/>
      <c r="I689" s="12"/>
      <c r="J689" s="49"/>
      <c r="K689" s="50"/>
      <c r="L689" s="11"/>
      <c r="M689" s="11"/>
      <c r="N689" s="11"/>
      <c r="O689" s="11"/>
    </row>
    <row r="690" spans="3:15" x14ac:dyDescent="0.2">
      <c r="C690" s="11"/>
      <c r="D690" s="48"/>
      <c r="E690" s="48"/>
      <c r="F690" s="11"/>
      <c r="G690" s="11"/>
      <c r="H690" s="11"/>
      <c r="I690" s="12"/>
      <c r="J690" s="49"/>
      <c r="K690" s="50"/>
      <c r="L690" s="11"/>
      <c r="M690" s="11"/>
      <c r="N690" s="11"/>
      <c r="O690" s="11"/>
    </row>
    <row r="691" spans="3:15" x14ac:dyDescent="0.2">
      <c r="C691" s="11"/>
      <c r="D691" s="48"/>
      <c r="E691" s="48"/>
      <c r="F691" s="11"/>
      <c r="G691" s="11"/>
      <c r="H691" s="11"/>
      <c r="I691" s="12"/>
      <c r="J691" s="49"/>
      <c r="K691" s="50"/>
      <c r="L691" s="11"/>
      <c r="M691" s="11"/>
      <c r="N691" s="11"/>
      <c r="O691" s="11"/>
    </row>
    <row r="692" spans="3:15" x14ac:dyDescent="0.2">
      <c r="C692" s="11"/>
      <c r="D692" s="48"/>
      <c r="E692" s="48"/>
      <c r="F692" s="11"/>
      <c r="G692" s="11"/>
      <c r="H692" s="11"/>
      <c r="I692" s="12"/>
      <c r="J692" s="49"/>
      <c r="K692" s="50"/>
      <c r="L692" s="11"/>
      <c r="M692" s="11"/>
      <c r="N692" s="11"/>
      <c r="O692" s="11"/>
    </row>
    <row r="693" spans="3:15" x14ac:dyDescent="0.2">
      <c r="C693" s="11"/>
      <c r="D693" s="48"/>
      <c r="E693" s="48"/>
      <c r="F693" s="11"/>
      <c r="G693" s="11"/>
      <c r="H693" s="11"/>
      <c r="I693" s="12"/>
      <c r="J693" s="49"/>
      <c r="K693" s="50"/>
      <c r="L693" s="11"/>
      <c r="M693" s="11"/>
      <c r="N693" s="11"/>
      <c r="O693" s="11"/>
    </row>
    <row r="694" spans="3:15" x14ac:dyDescent="0.2">
      <c r="C694" s="11"/>
      <c r="D694" s="48"/>
      <c r="E694" s="48"/>
      <c r="F694" s="11"/>
      <c r="G694" s="11"/>
      <c r="H694" s="11"/>
      <c r="I694" s="12"/>
      <c r="J694" s="49"/>
      <c r="K694" s="50"/>
      <c r="L694" s="11"/>
      <c r="M694" s="11"/>
      <c r="N694" s="11"/>
      <c r="O694" s="11"/>
    </row>
    <row r="695" spans="3:15" x14ac:dyDescent="0.2">
      <c r="C695" s="11"/>
      <c r="D695" s="48"/>
      <c r="E695" s="48"/>
      <c r="F695" s="11"/>
      <c r="G695" s="11"/>
      <c r="H695" s="11"/>
      <c r="I695" s="12"/>
      <c r="J695" s="49"/>
      <c r="K695" s="50"/>
      <c r="L695" s="11"/>
      <c r="M695" s="11"/>
      <c r="N695" s="11"/>
      <c r="O695" s="11"/>
    </row>
    <row r="696" spans="3:15" x14ac:dyDescent="0.2">
      <c r="C696" s="11"/>
      <c r="D696" s="48"/>
      <c r="E696" s="48"/>
      <c r="F696" s="11"/>
      <c r="G696" s="11"/>
      <c r="H696" s="11"/>
      <c r="I696" s="12"/>
      <c r="J696" s="49"/>
      <c r="K696" s="50"/>
      <c r="L696" s="11"/>
      <c r="M696" s="11"/>
      <c r="N696" s="11"/>
      <c r="O696" s="11"/>
    </row>
    <row r="697" spans="3:15" x14ac:dyDescent="0.2">
      <c r="C697" s="11"/>
      <c r="D697" s="48"/>
      <c r="E697" s="48"/>
      <c r="F697" s="11"/>
      <c r="G697" s="11"/>
      <c r="H697" s="11"/>
      <c r="I697" s="12"/>
      <c r="J697" s="49"/>
      <c r="K697" s="50"/>
      <c r="L697" s="11"/>
      <c r="M697" s="11"/>
      <c r="N697" s="11"/>
      <c r="O697" s="11"/>
    </row>
    <row r="698" spans="3:15" x14ac:dyDescent="0.2">
      <c r="C698" s="11"/>
      <c r="D698" s="48"/>
      <c r="E698" s="48"/>
      <c r="F698" s="11"/>
      <c r="G698" s="11"/>
      <c r="H698" s="11"/>
      <c r="I698" s="12"/>
      <c r="J698" s="49"/>
      <c r="K698" s="50"/>
      <c r="L698" s="11"/>
      <c r="M698" s="11"/>
      <c r="N698" s="11"/>
      <c r="O698" s="11"/>
    </row>
    <row r="699" spans="3:15" x14ac:dyDescent="0.2">
      <c r="C699" s="11"/>
      <c r="D699" s="48"/>
      <c r="E699" s="48"/>
      <c r="F699" s="11"/>
      <c r="G699" s="11"/>
      <c r="H699" s="11"/>
      <c r="I699" s="12"/>
      <c r="J699" s="49"/>
      <c r="K699" s="50"/>
      <c r="L699" s="11"/>
      <c r="M699" s="11"/>
      <c r="N699" s="11"/>
      <c r="O699" s="11"/>
    </row>
    <row r="700" spans="3:15" x14ac:dyDescent="0.2">
      <c r="C700" s="11"/>
      <c r="D700" s="48"/>
      <c r="E700" s="48"/>
      <c r="F700" s="11"/>
      <c r="G700" s="11"/>
      <c r="H700" s="11"/>
      <c r="I700" s="12"/>
      <c r="J700" s="49"/>
      <c r="K700" s="50"/>
      <c r="L700" s="11"/>
      <c r="M700" s="11"/>
      <c r="N700" s="11"/>
      <c r="O700" s="11"/>
    </row>
    <row r="701" spans="3:15" x14ac:dyDescent="0.2">
      <c r="C701" s="11"/>
      <c r="D701" s="48"/>
      <c r="E701" s="48"/>
      <c r="F701" s="11"/>
      <c r="G701" s="11"/>
      <c r="H701" s="11"/>
      <c r="I701" s="12"/>
      <c r="J701" s="49"/>
      <c r="K701" s="50"/>
      <c r="L701" s="11"/>
      <c r="M701" s="11"/>
      <c r="N701" s="11"/>
      <c r="O701" s="11"/>
    </row>
    <row r="702" spans="3:15" x14ac:dyDescent="0.2">
      <c r="C702" s="11"/>
      <c r="D702" s="48"/>
      <c r="E702" s="48"/>
      <c r="F702" s="11"/>
      <c r="G702" s="11"/>
      <c r="H702" s="11"/>
      <c r="I702" s="12"/>
      <c r="J702" s="49"/>
      <c r="K702" s="50"/>
      <c r="L702" s="11"/>
      <c r="M702" s="11"/>
      <c r="N702" s="11"/>
      <c r="O702" s="11"/>
    </row>
    <row r="703" spans="3:15" x14ac:dyDescent="0.2">
      <c r="C703" s="11"/>
      <c r="D703" s="48"/>
      <c r="E703" s="48"/>
      <c r="F703" s="11"/>
      <c r="G703" s="11"/>
      <c r="H703" s="11"/>
      <c r="I703" s="12"/>
      <c r="J703" s="49"/>
      <c r="K703" s="50"/>
      <c r="L703" s="11"/>
      <c r="M703" s="11"/>
      <c r="N703" s="11"/>
      <c r="O703" s="11"/>
    </row>
    <row r="704" spans="3:15" x14ac:dyDescent="0.2">
      <c r="C704" s="11"/>
      <c r="D704" s="48"/>
      <c r="E704" s="48"/>
      <c r="F704" s="11"/>
      <c r="G704" s="11"/>
      <c r="H704" s="11"/>
      <c r="I704" s="12"/>
      <c r="J704" s="49"/>
      <c r="K704" s="50"/>
      <c r="L704" s="11"/>
      <c r="M704" s="11"/>
      <c r="N704" s="11"/>
      <c r="O704" s="11"/>
    </row>
    <row r="705" spans="3:15" x14ac:dyDescent="0.2">
      <c r="C705" s="11"/>
      <c r="D705" s="48"/>
      <c r="E705" s="48"/>
      <c r="F705" s="11"/>
      <c r="G705" s="11"/>
      <c r="H705" s="11"/>
      <c r="I705" s="12"/>
      <c r="J705" s="49"/>
      <c r="K705" s="50"/>
      <c r="L705" s="11"/>
      <c r="M705" s="11"/>
      <c r="N705" s="11"/>
      <c r="O705" s="11"/>
    </row>
    <row r="706" spans="3:15" x14ac:dyDescent="0.2">
      <c r="C706" s="11"/>
      <c r="D706" s="48"/>
      <c r="E706" s="48"/>
      <c r="F706" s="11"/>
      <c r="G706" s="11"/>
      <c r="H706" s="11"/>
      <c r="I706" s="12"/>
      <c r="J706" s="49"/>
      <c r="K706" s="50"/>
      <c r="L706" s="11"/>
      <c r="M706" s="11"/>
      <c r="N706" s="11"/>
      <c r="O706" s="11"/>
    </row>
    <row r="707" spans="3:15" x14ac:dyDescent="0.2">
      <c r="C707" s="11"/>
      <c r="D707" s="48"/>
      <c r="E707" s="48"/>
      <c r="F707" s="11"/>
      <c r="G707" s="11"/>
      <c r="H707" s="11"/>
      <c r="I707" s="12"/>
      <c r="J707" s="49"/>
      <c r="K707" s="50"/>
      <c r="L707" s="11"/>
      <c r="M707" s="11"/>
      <c r="N707" s="11"/>
      <c r="O707" s="11"/>
    </row>
    <row r="708" spans="3:15" x14ac:dyDescent="0.2">
      <c r="C708" s="11"/>
      <c r="D708" s="48"/>
      <c r="E708" s="48"/>
      <c r="F708" s="11"/>
      <c r="G708" s="11"/>
      <c r="H708" s="11"/>
      <c r="I708" s="12"/>
      <c r="J708" s="49"/>
      <c r="K708" s="50"/>
      <c r="L708" s="11"/>
      <c r="M708" s="11"/>
      <c r="N708" s="11"/>
      <c r="O708" s="11"/>
    </row>
    <row r="709" spans="3:15" x14ac:dyDescent="0.2">
      <c r="C709" s="11"/>
      <c r="D709" s="48"/>
      <c r="E709" s="48"/>
      <c r="F709" s="11"/>
      <c r="G709" s="11"/>
      <c r="H709" s="11"/>
      <c r="I709" s="12"/>
      <c r="J709" s="49"/>
      <c r="K709" s="50"/>
      <c r="L709" s="11"/>
      <c r="M709" s="11"/>
      <c r="N709" s="11"/>
      <c r="O709" s="11"/>
    </row>
    <row r="710" spans="3:15" x14ac:dyDescent="0.2">
      <c r="C710" s="11"/>
      <c r="D710" s="48"/>
      <c r="E710" s="48"/>
      <c r="F710" s="11"/>
      <c r="G710" s="11"/>
      <c r="H710" s="11"/>
      <c r="I710" s="12"/>
      <c r="J710" s="49"/>
      <c r="K710" s="50"/>
      <c r="L710" s="11"/>
      <c r="M710" s="11"/>
      <c r="N710" s="11"/>
      <c r="O710" s="11"/>
    </row>
    <row r="711" spans="3:15" x14ac:dyDescent="0.2">
      <c r="C711" s="11"/>
      <c r="D711" s="48"/>
      <c r="E711" s="48"/>
      <c r="F711" s="11"/>
      <c r="G711" s="11"/>
      <c r="H711" s="11"/>
      <c r="I711" s="12"/>
      <c r="J711" s="49"/>
      <c r="K711" s="50"/>
      <c r="L711" s="11"/>
      <c r="M711" s="11"/>
      <c r="N711" s="11"/>
      <c r="O711" s="11"/>
    </row>
    <row r="712" spans="3:15" x14ac:dyDescent="0.2">
      <c r="C712" s="11"/>
      <c r="D712" s="48"/>
      <c r="E712" s="48"/>
      <c r="F712" s="11"/>
      <c r="G712" s="11"/>
      <c r="H712" s="11"/>
      <c r="I712" s="12"/>
      <c r="J712" s="49"/>
      <c r="K712" s="50"/>
      <c r="L712" s="11"/>
      <c r="M712" s="11"/>
      <c r="N712" s="11"/>
      <c r="O712" s="11"/>
    </row>
    <row r="713" spans="3:15" x14ac:dyDescent="0.2">
      <c r="C713" s="11"/>
      <c r="D713" s="48"/>
      <c r="E713" s="48"/>
      <c r="F713" s="11"/>
      <c r="G713" s="11"/>
      <c r="H713" s="11"/>
      <c r="I713" s="12"/>
      <c r="J713" s="49"/>
      <c r="K713" s="50"/>
      <c r="L713" s="11"/>
      <c r="M713" s="11"/>
      <c r="N713" s="11"/>
      <c r="O713" s="11"/>
    </row>
    <row r="714" spans="3:15" x14ac:dyDescent="0.2">
      <c r="C714" s="11"/>
      <c r="D714" s="48"/>
      <c r="E714" s="48"/>
      <c r="F714" s="11"/>
      <c r="G714" s="11"/>
      <c r="H714" s="11"/>
      <c r="I714" s="12"/>
      <c r="J714" s="49"/>
      <c r="K714" s="50"/>
      <c r="L714" s="11"/>
      <c r="M714" s="11"/>
      <c r="N714" s="11"/>
      <c r="O714" s="11"/>
    </row>
    <row r="715" spans="3:15" x14ac:dyDescent="0.2">
      <c r="C715" s="11"/>
      <c r="D715" s="48"/>
      <c r="E715" s="48"/>
      <c r="F715" s="11"/>
      <c r="G715" s="11"/>
      <c r="H715" s="11"/>
      <c r="I715" s="12"/>
      <c r="J715" s="49"/>
      <c r="K715" s="50"/>
      <c r="L715" s="11"/>
      <c r="M715" s="11"/>
      <c r="N715" s="11"/>
      <c r="O715" s="11"/>
    </row>
    <row r="716" spans="3:15" x14ac:dyDescent="0.2">
      <c r="C716" s="11"/>
      <c r="D716" s="48"/>
      <c r="E716" s="48"/>
      <c r="F716" s="11"/>
      <c r="G716" s="11"/>
      <c r="H716" s="11"/>
      <c r="I716" s="12"/>
      <c r="J716" s="49"/>
      <c r="K716" s="50"/>
      <c r="L716" s="11"/>
      <c r="M716" s="11"/>
      <c r="N716" s="11"/>
      <c r="O716" s="11"/>
    </row>
    <row r="717" spans="3:15" x14ac:dyDescent="0.2">
      <c r="C717" s="11"/>
      <c r="D717" s="48"/>
      <c r="E717" s="48"/>
      <c r="F717" s="11"/>
      <c r="G717" s="11"/>
      <c r="H717" s="11"/>
      <c r="I717" s="12"/>
      <c r="J717" s="49"/>
      <c r="K717" s="50"/>
      <c r="L717" s="11"/>
      <c r="M717" s="11"/>
      <c r="N717" s="11"/>
      <c r="O717" s="11"/>
    </row>
    <row r="718" spans="3:15" x14ac:dyDescent="0.2">
      <c r="C718" s="11"/>
      <c r="D718" s="48"/>
      <c r="E718" s="48"/>
      <c r="F718" s="11"/>
      <c r="G718" s="11"/>
      <c r="H718" s="11"/>
      <c r="I718" s="12"/>
      <c r="J718" s="49"/>
      <c r="K718" s="50"/>
      <c r="L718" s="11"/>
      <c r="M718" s="11"/>
      <c r="N718" s="11"/>
      <c r="O718" s="11"/>
    </row>
    <row r="719" spans="3:15" x14ac:dyDescent="0.2">
      <c r="C719" s="11"/>
      <c r="D719" s="48"/>
      <c r="E719" s="48"/>
      <c r="F719" s="11"/>
      <c r="G719" s="11"/>
      <c r="H719" s="11"/>
      <c r="I719" s="12"/>
      <c r="J719" s="49"/>
      <c r="K719" s="50"/>
      <c r="L719" s="11"/>
      <c r="M719" s="11"/>
      <c r="N719" s="11"/>
      <c r="O719" s="11"/>
    </row>
    <row r="720" spans="3:15" x14ac:dyDescent="0.2">
      <c r="C720" s="11"/>
      <c r="D720" s="48"/>
      <c r="E720" s="48"/>
      <c r="F720" s="11"/>
      <c r="G720" s="11"/>
      <c r="H720" s="11"/>
      <c r="I720" s="12"/>
      <c r="J720" s="49"/>
      <c r="K720" s="50"/>
      <c r="L720" s="11"/>
      <c r="M720" s="11"/>
      <c r="N720" s="11"/>
      <c r="O720" s="11"/>
    </row>
    <row r="721" spans="3:15" x14ac:dyDescent="0.2">
      <c r="C721" s="11"/>
      <c r="D721" s="48"/>
      <c r="E721" s="48"/>
      <c r="F721" s="11"/>
      <c r="G721" s="11"/>
      <c r="H721" s="11"/>
      <c r="I721" s="12"/>
      <c r="J721" s="49"/>
      <c r="K721" s="50"/>
      <c r="L721" s="11"/>
      <c r="M721" s="11"/>
      <c r="N721" s="11"/>
      <c r="O721" s="11"/>
    </row>
    <row r="722" spans="3:15" x14ac:dyDescent="0.2">
      <c r="C722" s="11"/>
      <c r="D722" s="48"/>
      <c r="E722" s="48"/>
      <c r="F722" s="11"/>
      <c r="G722" s="11"/>
      <c r="H722" s="11"/>
      <c r="I722" s="12"/>
      <c r="J722" s="49"/>
      <c r="K722" s="50"/>
      <c r="L722" s="11"/>
      <c r="M722" s="11"/>
      <c r="N722" s="11"/>
      <c r="O722" s="11"/>
    </row>
    <row r="723" spans="3:15" x14ac:dyDescent="0.2">
      <c r="C723" s="11"/>
      <c r="D723" s="48"/>
      <c r="E723" s="48"/>
      <c r="F723" s="11"/>
      <c r="G723" s="11"/>
      <c r="H723" s="11"/>
      <c r="I723" s="12"/>
      <c r="J723" s="49"/>
      <c r="K723" s="50"/>
      <c r="L723" s="11"/>
      <c r="M723" s="11"/>
      <c r="N723" s="11"/>
      <c r="O723" s="11"/>
    </row>
    <row r="724" spans="3:15" x14ac:dyDescent="0.2">
      <c r="C724" s="11"/>
      <c r="D724" s="48"/>
      <c r="E724" s="48"/>
      <c r="F724" s="11"/>
      <c r="G724" s="11"/>
      <c r="H724" s="11"/>
      <c r="I724" s="12"/>
      <c r="J724" s="49"/>
      <c r="K724" s="50"/>
      <c r="L724" s="11"/>
      <c r="M724" s="11"/>
      <c r="N724" s="11"/>
      <c r="O724" s="11"/>
    </row>
    <row r="725" spans="3:15" x14ac:dyDescent="0.2">
      <c r="C725" s="11"/>
      <c r="D725" s="48"/>
      <c r="E725" s="48"/>
      <c r="F725" s="11"/>
      <c r="G725" s="11"/>
      <c r="H725" s="11"/>
      <c r="I725" s="12"/>
      <c r="J725" s="49"/>
      <c r="K725" s="50"/>
      <c r="L725" s="11"/>
      <c r="M725" s="11"/>
      <c r="N725" s="11"/>
      <c r="O725" s="11"/>
    </row>
    <row r="726" spans="3:15" x14ac:dyDescent="0.2">
      <c r="C726" s="11"/>
      <c r="D726" s="48"/>
      <c r="E726" s="48"/>
      <c r="F726" s="11"/>
      <c r="G726" s="11"/>
      <c r="H726" s="11"/>
      <c r="I726" s="12"/>
      <c r="J726" s="49"/>
      <c r="K726" s="50"/>
      <c r="L726" s="11"/>
      <c r="M726" s="11"/>
      <c r="N726" s="11"/>
      <c r="O726" s="11"/>
    </row>
    <row r="727" spans="3:15" x14ac:dyDescent="0.2">
      <c r="C727" s="11"/>
      <c r="D727" s="48"/>
      <c r="E727" s="48"/>
      <c r="F727" s="11"/>
      <c r="G727" s="11"/>
      <c r="H727" s="11"/>
      <c r="I727" s="12"/>
      <c r="J727" s="49"/>
      <c r="K727" s="50"/>
      <c r="L727" s="11"/>
      <c r="M727" s="11"/>
      <c r="N727" s="11"/>
      <c r="O727" s="11"/>
    </row>
    <row r="728" spans="3:15" x14ac:dyDescent="0.2">
      <c r="C728" s="11"/>
      <c r="D728" s="48"/>
      <c r="E728" s="48"/>
      <c r="F728" s="11"/>
      <c r="G728" s="11"/>
      <c r="H728" s="11"/>
      <c r="I728" s="12"/>
      <c r="J728" s="49"/>
      <c r="K728" s="50"/>
      <c r="L728" s="11"/>
      <c r="M728" s="11"/>
      <c r="N728" s="11"/>
      <c r="O728" s="11"/>
    </row>
    <row r="729" spans="3:15" x14ac:dyDescent="0.2">
      <c r="C729" s="11"/>
      <c r="D729" s="48"/>
      <c r="E729" s="48"/>
      <c r="F729" s="11"/>
      <c r="G729" s="11"/>
      <c r="H729" s="11"/>
      <c r="I729" s="12"/>
      <c r="J729" s="49"/>
      <c r="K729" s="50"/>
      <c r="L729" s="11"/>
      <c r="M729" s="11"/>
      <c r="N729" s="11"/>
      <c r="O729" s="11"/>
    </row>
    <row r="730" spans="3:15" x14ac:dyDescent="0.2">
      <c r="C730" s="11"/>
      <c r="D730" s="48"/>
      <c r="E730" s="48"/>
      <c r="F730" s="11"/>
      <c r="G730" s="11"/>
      <c r="H730" s="11"/>
      <c r="I730" s="12"/>
      <c r="J730" s="49"/>
      <c r="K730" s="50"/>
      <c r="L730" s="11"/>
      <c r="M730" s="11"/>
      <c r="N730" s="11"/>
      <c r="O730" s="11"/>
    </row>
    <row r="731" spans="3:15" x14ac:dyDescent="0.2">
      <c r="C731" s="11"/>
      <c r="D731" s="48"/>
      <c r="E731" s="48"/>
      <c r="F731" s="11"/>
      <c r="G731" s="11"/>
      <c r="H731" s="11"/>
      <c r="I731" s="12"/>
      <c r="J731" s="49"/>
      <c r="K731" s="50"/>
      <c r="L731" s="11"/>
      <c r="M731" s="11"/>
      <c r="N731" s="11"/>
      <c r="O731" s="11"/>
    </row>
    <row r="732" spans="3:15" x14ac:dyDescent="0.2">
      <c r="C732" s="11"/>
      <c r="D732" s="48"/>
      <c r="E732" s="48"/>
      <c r="F732" s="11"/>
      <c r="G732" s="11"/>
      <c r="H732" s="11"/>
      <c r="I732" s="12"/>
      <c r="J732" s="49"/>
      <c r="K732" s="50"/>
      <c r="L732" s="11"/>
      <c r="M732" s="11"/>
      <c r="N732" s="11"/>
      <c r="O732" s="11"/>
    </row>
    <row r="733" spans="3:15" x14ac:dyDescent="0.2">
      <c r="C733" s="11"/>
      <c r="D733" s="48"/>
      <c r="E733" s="48"/>
      <c r="F733" s="11"/>
      <c r="G733" s="11"/>
      <c r="H733" s="11"/>
      <c r="I733" s="12"/>
      <c r="J733" s="49"/>
      <c r="K733" s="50"/>
      <c r="L733" s="11"/>
      <c r="M733" s="11"/>
      <c r="N733" s="11"/>
      <c r="O733" s="11"/>
    </row>
    <row r="734" spans="3:15" x14ac:dyDescent="0.2">
      <c r="C734" s="11"/>
      <c r="D734" s="48"/>
      <c r="E734" s="48"/>
      <c r="F734" s="11"/>
      <c r="G734" s="11"/>
      <c r="H734" s="11"/>
      <c r="I734" s="12"/>
      <c r="J734" s="49"/>
      <c r="K734" s="50"/>
      <c r="L734" s="11"/>
      <c r="M734" s="11"/>
      <c r="N734" s="11"/>
      <c r="O734" s="11"/>
    </row>
    <row r="735" spans="3:15" x14ac:dyDescent="0.2">
      <c r="C735" s="11"/>
      <c r="D735" s="48"/>
      <c r="E735" s="48"/>
      <c r="F735" s="11"/>
      <c r="G735" s="11"/>
      <c r="H735" s="11"/>
      <c r="I735" s="12"/>
      <c r="J735" s="49"/>
      <c r="K735" s="50"/>
      <c r="L735" s="11"/>
      <c r="M735" s="11"/>
      <c r="N735" s="11"/>
      <c r="O735" s="11"/>
    </row>
    <row r="736" spans="3:15" x14ac:dyDescent="0.2">
      <c r="C736" s="11"/>
      <c r="D736" s="48"/>
      <c r="E736" s="48"/>
      <c r="F736" s="11"/>
      <c r="G736" s="11"/>
      <c r="H736" s="11"/>
      <c r="I736" s="12"/>
      <c r="J736" s="49"/>
      <c r="K736" s="50"/>
      <c r="L736" s="11"/>
      <c r="M736" s="11"/>
      <c r="N736" s="11"/>
      <c r="O736" s="11"/>
    </row>
    <row r="737" spans="3:15" x14ac:dyDescent="0.2">
      <c r="C737" s="11"/>
      <c r="D737" s="48"/>
      <c r="E737" s="48"/>
      <c r="F737" s="11"/>
      <c r="G737" s="11"/>
      <c r="H737" s="11"/>
      <c r="I737" s="12"/>
      <c r="J737" s="49"/>
      <c r="K737" s="50"/>
      <c r="L737" s="11"/>
      <c r="M737" s="11"/>
      <c r="N737" s="11"/>
      <c r="O737" s="11"/>
    </row>
    <row r="738" spans="3:15" x14ac:dyDescent="0.2">
      <c r="C738" s="11"/>
      <c r="D738" s="48"/>
      <c r="E738" s="48"/>
      <c r="F738" s="11"/>
      <c r="G738" s="11"/>
      <c r="H738" s="11"/>
      <c r="I738" s="12"/>
      <c r="J738" s="49"/>
      <c r="K738" s="50"/>
      <c r="L738" s="11"/>
      <c r="M738" s="11"/>
      <c r="N738" s="11"/>
      <c r="O738" s="11"/>
    </row>
    <row r="739" spans="3:15" x14ac:dyDescent="0.2">
      <c r="C739" s="11"/>
      <c r="D739" s="48"/>
      <c r="E739" s="48"/>
      <c r="F739" s="11"/>
      <c r="G739" s="11"/>
      <c r="H739" s="11"/>
      <c r="I739" s="12"/>
      <c r="J739" s="49"/>
      <c r="K739" s="50"/>
      <c r="L739" s="11"/>
      <c r="M739" s="11"/>
      <c r="N739" s="11"/>
      <c r="O739" s="11"/>
    </row>
    <row r="740" spans="3:15" x14ac:dyDescent="0.2">
      <c r="C740" s="11"/>
      <c r="D740" s="48"/>
      <c r="E740" s="48"/>
      <c r="F740" s="11"/>
      <c r="G740" s="11"/>
      <c r="H740" s="11"/>
      <c r="I740" s="12"/>
      <c r="J740" s="49"/>
      <c r="K740" s="50"/>
      <c r="L740" s="11"/>
      <c r="M740" s="11"/>
      <c r="N740" s="11"/>
      <c r="O740" s="11"/>
    </row>
    <row r="741" spans="3:15" x14ac:dyDescent="0.2">
      <c r="C741" s="11"/>
      <c r="D741" s="48"/>
      <c r="E741" s="48"/>
      <c r="F741" s="11"/>
      <c r="G741" s="11"/>
      <c r="H741" s="11"/>
      <c r="I741" s="12"/>
      <c r="J741" s="49"/>
      <c r="K741" s="50"/>
      <c r="L741" s="11"/>
      <c r="M741" s="11"/>
      <c r="N741" s="11"/>
      <c r="O741" s="11"/>
    </row>
    <row r="742" spans="3:15" x14ac:dyDescent="0.2">
      <c r="C742" s="11"/>
      <c r="D742" s="48"/>
      <c r="E742" s="48"/>
      <c r="F742" s="11"/>
      <c r="G742" s="11"/>
      <c r="H742" s="11"/>
      <c r="I742" s="12"/>
      <c r="J742" s="49"/>
      <c r="K742" s="50"/>
      <c r="L742" s="11"/>
      <c r="M742" s="11"/>
      <c r="N742" s="11"/>
      <c r="O742" s="11"/>
    </row>
    <row r="743" spans="3:15" x14ac:dyDescent="0.2">
      <c r="C743" s="11"/>
      <c r="D743" s="48"/>
      <c r="E743" s="48"/>
      <c r="F743" s="11"/>
      <c r="G743" s="11"/>
      <c r="H743" s="11"/>
      <c r="I743" s="12"/>
      <c r="J743" s="49"/>
      <c r="K743" s="50"/>
      <c r="L743" s="11"/>
      <c r="M743" s="11"/>
      <c r="N743" s="11"/>
      <c r="O743" s="11"/>
    </row>
    <row r="744" spans="3:15" x14ac:dyDescent="0.2">
      <c r="C744" s="11"/>
      <c r="D744" s="48"/>
      <c r="E744" s="48"/>
      <c r="F744" s="11"/>
      <c r="G744" s="11"/>
      <c r="H744" s="11"/>
      <c r="I744" s="12"/>
      <c r="J744" s="49"/>
      <c r="K744" s="50"/>
      <c r="L744" s="11"/>
      <c r="M744" s="11"/>
      <c r="N744" s="11"/>
      <c r="O744" s="11"/>
    </row>
    <row r="745" spans="3:15" x14ac:dyDescent="0.2">
      <c r="C745" s="11"/>
      <c r="D745" s="48"/>
      <c r="E745" s="48"/>
      <c r="F745" s="11"/>
      <c r="G745" s="11"/>
      <c r="H745" s="11"/>
      <c r="I745" s="12"/>
      <c r="J745" s="49"/>
      <c r="K745" s="50"/>
      <c r="L745" s="11"/>
      <c r="M745" s="11"/>
      <c r="N745" s="11"/>
      <c r="O745" s="11"/>
    </row>
    <row r="746" spans="3:15" x14ac:dyDescent="0.2">
      <c r="C746" s="11"/>
      <c r="D746" s="48"/>
      <c r="E746" s="48"/>
      <c r="F746" s="11"/>
      <c r="G746" s="11"/>
      <c r="H746" s="11"/>
      <c r="I746" s="12"/>
      <c r="J746" s="49"/>
      <c r="K746" s="50"/>
      <c r="L746" s="11"/>
      <c r="M746" s="11"/>
      <c r="N746" s="11"/>
      <c r="O746" s="11"/>
    </row>
    <row r="747" spans="3:15" x14ac:dyDescent="0.2">
      <c r="C747" s="11"/>
      <c r="D747" s="48"/>
      <c r="E747" s="48"/>
      <c r="F747" s="11"/>
      <c r="G747" s="11"/>
      <c r="H747" s="11"/>
      <c r="I747" s="12"/>
      <c r="J747" s="49"/>
      <c r="K747" s="50"/>
      <c r="L747" s="11"/>
      <c r="M747" s="11"/>
      <c r="N747" s="11"/>
      <c r="O747" s="11"/>
    </row>
    <row r="748" spans="3:15" x14ac:dyDescent="0.2">
      <c r="C748" s="11"/>
      <c r="D748" s="48"/>
      <c r="E748" s="48"/>
      <c r="F748" s="11"/>
      <c r="G748" s="11"/>
      <c r="H748" s="11"/>
      <c r="I748" s="12"/>
      <c r="J748" s="49"/>
      <c r="K748" s="50"/>
      <c r="L748" s="11"/>
      <c r="M748" s="11"/>
      <c r="N748" s="11"/>
      <c r="O748" s="11"/>
    </row>
    <row r="749" spans="3:15" x14ac:dyDescent="0.2">
      <c r="C749" s="11"/>
      <c r="D749" s="48"/>
      <c r="E749" s="48"/>
      <c r="F749" s="11"/>
      <c r="G749" s="11"/>
      <c r="H749" s="11"/>
      <c r="I749" s="12"/>
      <c r="J749" s="49"/>
      <c r="K749" s="50"/>
      <c r="L749" s="11"/>
      <c r="M749" s="11"/>
      <c r="N749" s="11"/>
      <c r="O749" s="11"/>
    </row>
    <row r="750" spans="3:15" x14ac:dyDescent="0.2">
      <c r="C750" s="11"/>
      <c r="D750" s="48"/>
      <c r="E750" s="48"/>
      <c r="F750" s="11"/>
      <c r="G750" s="11"/>
      <c r="H750" s="11"/>
      <c r="I750" s="12"/>
      <c r="J750" s="49"/>
      <c r="K750" s="50"/>
      <c r="L750" s="11"/>
      <c r="M750" s="11"/>
      <c r="N750" s="11"/>
      <c r="O750" s="11"/>
    </row>
    <row r="751" spans="3:15" x14ac:dyDescent="0.2">
      <c r="C751" s="11"/>
      <c r="D751" s="48"/>
      <c r="E751" s="48"/>
      <c r="F751" s="11"/>
      <c r="G751" s="11"/>
      <c r="H751" s="11"/>
      <c r="I751" s="12"/>
      <c r="J751" s="49"/>
      <c r="K751" s="50"/>
      <c r="L751" s="11"/>
      <c r="M751" s="11"/>
      <c r="N751" s="11"/>
      <c r="O751" s="11"/>
    </row>
    <row r="752" spans="3:15" x14ac:dyDescent="0.2">
      <c r="C752" s="11"/>
      <c r="D752" s="48"/>
      <c r="E752" s="48"/>
      <c r="F752" s="11"/>
      <c r="G752" s="11"/>
      <c r="H752" s="11"/>
      <c r="I752" s="12"/>
      <c r="J752" s="49"/>
      <c r="K752" s="50"/>
      <c r="L752" s="11"/>
      <c r="M752" s="11"/>
      <c r="N752" s="11"/>
      <c r="O752" s="11"/>
    </row>
    <row r="753" spans="3:15" x14ac:dyDescent="0.2">
      <c r="C753" s="11"/>
      <c r="D753" s="48"/>
      <c r="E753" s="48"/>
      <c r="F753" s="11"/>
      <c r="G753" s="11"/>
      <c r="H753" s="11"/>
      <c r="I753" s="12"/>
      <c r="J753" s="49"/>
      <c r="K753" s="50"/>
      <c r="L753" s="11"/>
      <c r="M753" s="11"/>
      <c r="N753" s="11"/>
      <c r="O753" s="11"/>
    </row>
    <row r="754" spans="3:15" x14ac:dyDescent="0.2">
      <c r="C754" s="11"/>
      <c r="D754" s="48"/>
      <c r="E754" s="48"/>
      <c r="F754" s="11"/>
      <c r="G754" s="11"/>
      <c r="H754" s="11"/>
      <c r="I754" s="12"/>
      <c r="J754" s="49"/>
      <c r="K754" s="50"/>
      <c r="L754" s="11"/>
      <c r="M754" s="11"/>
      <c r="N754" s="11"/>
      <c r="O754" s="11"/>
    </row>
    <row r="755" spans="3:15" x14ac:dyDescent="0.2">
      <c r="C755" s="11"/>
      <c r="D755" s="48"/>
      <c r="E755" s="48"/>
      <c r="F755" s="11"/>
      <c r="G755" s="11"/>
      <c r="H755" s="11"/>
      <c r="I755" s="12"/>
      <c r="J755" s="49"/>
      <c r="K755" s="50"/>
      <c r="L755" s="11"/>
      <c r="M755" s="11"/>
      <c r="N755" s="11"/>
      <c r="O755" s="11"/>
    </row>
    <row r="756" spans="3:15" x14ac:dyDescent="0.2">
      <c r="C756" s="11"/>
      <c r="D756" s="48"/>
      <c r="E756" s="48"/>
      <c r="F756" s="11"/>
      <c r="G756" s="11"/>
      <c r="H756" s="11"/>
      <c r="I756" s="12"/>
      <c r="J756" s="49"/>
      <c r="K756" s="50"/>
      <c r="L756" s="11"/>
      <c r="M756" s="11"/>
      <c r="N756" s="11"/>
      <c r="O756" s="11"/>
    </row>
    <row r="757" spans="3:15" x14ac:dyDescent="0.2">
      <c r="C757" s="11"/>
      <c r="D757" s="48"/>
      <c r="E757" s="48"/>
      <c r="F757" s="11"/>
      <c r="G757" s="11"/>
      <c r="H757" s="11"/>
      <c r="I757" s="12"/>
      <c r="J757" s="49"/>
      <c r="K757" s="50"/>
      <c r="L757" s="11"/>
      <c r="M757" s="11"/>
      <c r="N757" s="11"/>
      <c r="O757" s="11"/>
    </row>
    <row r="758" spans="3:15" x14ac:dyDescent="0.2">
      <c r="C758" s="11"/>
      <c r="D758" s="48"/>
      <c r="E758" s="48"/>
      <c r="F758" s="11"/>
      <c r="G758" s="11"/>
      <c r="H758" s="11"/>
      <c r="I758" s="12"/>
      <c r="J758" s="49"/>
      <c r="K758" s="50"/>
      <c r="L758" s="11"/>
      <c r="M758" s="11"/>
      <c r="N758" s="11"/>
      <c r="O758" s="11"/>
    </row>
    <row r="759" spans="3:15" x14ac:dyDescent="0.2">
      <c r="C759" s="11"/>
      <c r="D759" s="48"/>
      <c r="E759" s="48"/>
      <c r="F759" s="11"/>
      <c r="G759" s="11"/>
      <c r="H759" s="11"/>
      <c r="I759" s="12"/>
      <c r="J759" s="49"/>
      <c r="K759" s="50"/>
      <c r="L759" s="11"/>
      <c r="M759" s="11"/>
      <c r="N759" s="11"/>
      <c r="O759" s="11"/>
    </row>
    <row r="760" spans="3:15" x14ac:dyDescent="0.2">
      <c r="C760" s="11"/>
      <c r="D760" s="48"/>
      <c r="E760" s="48"/>
      <c r="F760" s="11"/>
      <c r="G760" s="11"/>
      <c r="H760" s="11"/>
      <c r="I760" s="12"/>
      <c r="J760" s="49"/>
      <c r="K760" s="50"/>
      <c r="L760" s="11"/>
      <c r="M760" s="11"/>
      <c r="N760" s="11"/>
      <c r="O760" s="11"/>
    </row>
    <row r="761" spans="3:15" x14ac:dyDescent="0.2">
      <c r="C761" s="11"/>
      <c r="D761" s="48"/>
      <c r="E761" s="48"/>
      <c r="F761" s="11"/>
      <c r="G761" s="11"/>
      <c r="H761" s="11"/>
      <c r="I761" s="12"/>
      <c r="J761" s="49"/>
      <c r="K761" s="50"/>
      <c r="L761" s="11"/>
      <c r="M761" s="11"/>
      <c r="N761" s="11"/>
      <c r="O761" s="11"/>
    </row>
    <row r="762" spans="3:15" x14ac:dyDescent="0.2">
      <c r="C762" s="11"/>
      <c r="D762" s="48"/>
      <c r="E762" s="48"/>
      <c r="F762" s="11"/>
      <c r="G762" s="11"/>
      <c r="H762" s="11"/>
      <c r="I762" s="12"/>
      <c r="J762" s="49"/>
      <c r="K762" s="50"/>
      <c r="L762" s="11"/>
      <c r="M762" s="11"/>
      <c r="N762" s="11"/>
      <c r="O762" s="11"/>
    </row>
    <row r="763" spans="3:15" x14ac:dyDescent="0.2">
      <c r="C763" s="11"/>
      <c r="D763" s="48"/>
      <c r="E763" s="48"/>
      <c r="F763" s="11"/>
      <c r="G763" s="11"/>
      <c r="H763" s="11"/>
      <c r="I763" s="12"/>
      <c r="J763" s="49"/>
      <c r="K763" s="50"/>
      <c r="L763" s="11"/>
      <c r="M763" s="11"/>
      <c r="N763" s="11"/>
      <c r="O763" s="11"/>
    </row>
    <row r="764" spans="3:15" x14ac:dyDescent="0.2">
      <c r="C764" s="11"/>
      <c r="D764" s="48"/>
      <c r="E764" s="48"/>
      <c r="F764" s="11"/>
      <c r="G764" s="11"/>
      <c r="H764" s="11"/>
      <c r="I764" s="12"/>
      <c r="J764" s="49"/>
      <c r="K764" s="50"/>
      <c r="L764" s="11"/>
      <c r="M764" s="11"/>
      <c r="N764" s="11"/>
      <c r="O764" s="11"/>
    </row>
    <row r="765" spans="3:15" x14ac:dyDescent="0.2">
      <c r="C765" s="11"/>
      <c r="D765" s="48"/>
      <c r="E765" s="48"/>
      <c r="F765" s="11"/>
      <c r="G765" s="11"/>
      <c r="H765" s="11"/>
      <c r="I765" s="12"/>
      <c r="J765" s="49"/>
      <c r="K765" s="50"/>
      <c r="L765" s="11"/>
      <c r="M765" s="11"/>
      <c r="N765" s="11"/>
      <c r="O765" s="11"/>
    </row>
    <row r="766" spans="3:15" x14ac:dyDescent="0.2">
      <c r="C766" s="11"/>
      <c r="D766" s="48"/>
      <c r="E766" s="48"/>
      <c r="F766" s="11"/>
      <c r="G766" s="11"/>
      <c r="H766" s="11"/>
      <c r="I766" s="12"/>
      <c r="J766" s="49"/>
      <c r="K766" s="50"/>
      <c r="L766" s="11"/>
      <c r="M766" s="11"/>
      <c r="N766" s="11"/>
      <c r="O766" s="11"/>
    </row>
    <row r="767" spans="3:15" x14ac:dyDescent="0.2">
      <c r="C767" s="11"/>
      <c r="D767" s="48"/>
      <c r="E767" s="48"/>
      <c r="F767" s="11"/>
      <c r="G767" s="11"/>
      <c r="H767" s="11"/>
      <c r="I767" s="12"/>
      <c r="J767" s="49"/>
      <c r="K767" s="50"/>
      <c r="L767" s="11"/>
      <c r="M767" s="11"/>
      <c r="N767" s="11"/>
      <c r="O767" s="11"/>
    </row>
    <row r="768" spans="3:15" x14ac:dyDescent="0.2">
      <c r="C768" s="11"/>
      <c r="D768" s="48"/>
      <c r="E768" s="48"/>
      <c r="F768" s="11"/>
      <c r="G768" s="11"/>
      <c r="H768" s="11"/>
      <c r="I768" s="12"/>
      <c r="J768" s="49"/>
      <c r="K768" s="50"/>
      <c r="L768" s="11"/>
      <c r="M768" s="11"/>
      <c r="N768" s="11"/>
      <c r="O768" s="11"/>
    </row>
    <row r="769" spans="3:15" x14ac:dyDescent="0.2">
      <c r="C769" s="11"/>
      <c r="D769" s="48"/>
      <c r="E769" s="48"/>
      <c r="F769" s="11"/>
      <c r="G769" s="11"/>
      <c r="H769" s="11"/>
      <c r="I769" s="12"/>
      <c r="J769" s="49"/>
      <c r="K769" s="50"/>
      <c r="L769" s="11"/>
      <c r="M769" s="11"/>
      <c r="N769" s="11"/>
      <c r="O769" s="11"/>
    </row>
    <row r="770" spans="3:15" x14ac:dyDescent="0.2">
      <c r="C770" s="11"/>
      <c r="D770" s="48"/>
      <c r="E770" s="48"/>
      <c r="F770" s="11"/>
      <c r="G770" s="11"/>
      <c r="H770" s="11"/>
      <c r="I770" s="12"/>
      <c r="J770" s="49"/>
      <c r="K770" s="50"/>
      <c r="L770" s="11"/>
      <c r="M770" s="11"/>
      <c r="N770" s="11"/>
      <c r="O770" s="11"/>
    </row>
    <row r="771" spans="3:15" x14ac:dyDescent="0.2">
      <c r="C771" s="11"/>
      <c r="D771" s="48"/>
      <c r="E771" s="48"/>
      <c r="F771" s="11"/>
      <c r="G771" s="11"/>
      <c r="H771" s="11"/>
      <c r="I771" s="12"/>
      <c r="J771" s="49"/>
      <c r="K771" s="50"/>
      <c r="L771" s="11"/>
      <c r="M771" s="11"/>
      <c r="N771" s="11"/>
      <c r="O771" s="11"/>
    </row>
    <row r="772" spans="3:15" x14ac:dyDescent="0.2">
      <c r="C772" s="11"/>
      <c r="D772" s="48"/>
      <c r="E772" s="48"/>
      <c r="F772" s="11"/>
      <c r="G772" s="11"/>
      <c r="H772" s="11"/>
      <c r="I772" s="12"/>
      <c r="J772" s="49"/>
      <c r="K772" s="50"/>
      <c r="L772" s="11"/>
      <c r="M772" s="11"/>
      <c r="N772" s="11"/>
      <c r="O772" s="11"/>
    </row>
    <row r="773" spans="3:15" x14ac:dyDescent="0.2">
      <c r="C773" s="11"/>
      <c r="D773" s="48"/>
      <c r="E773" s="48"/>
      <c r="F773" s="11"/>
      <c r="G773" s="11"/>
      <c r="H773" s="11"/>
      <c r="I773" s="12"/>
      <c r="J773" s="49"/>
      <c r="K773" s="50"/>
      <c r="L773" s="11"/>
      <c r="M773" s="11"/>
      <c r="N773" s="11"/>
      <c r="O773" s="11"/>
    </row>
    <row r="774" spans="3:15" x14ac:dyDescent="0.2">
      <c r="C774" s="11"/>
      <c r="D774" s="48"/>
      <c r="E774" s="48"/>
      <c r="F774" s="11"/>
      <c r="G774" s="11"/>
      <c r="H774" s="11"/>
      <c r="I774" s="12"/>
      <c r="J774" s="49"/>
      <c r="K774" s="50"/>
      <c r="L774" s="11"/>
      <c r="M774" s="11"/>
      <c r="N774" s="11"/>
      <c r="O774" s="11"/>
    </row>
    <row r="775" spans="3:15" x14ac:dyDescent="0.2">
      <c r="C775" s="11"/>
      <c r="D775" s="48"/>
      <c r="E775" s="48"/>
      <c r="F775" s="11"/>
      <c r="G775" s="11"/>
      <c r="H775" s="11"/>
      <c r="I775" s="12"/>
      <c r="J775" s="49"/>
      <c r="K775" s="50"/>
      <c r="L775" s="11"/>
      <c r="M775" s="11"/>
      <c r="N775" s="11"/>
      <c r="O775" s="11"/>
    </row>
    <row r="776" spans="3:15" x14ac:dyDescent="0.2">
      <c r="C776" s="11"/>
      <c r="D776" s="48"/>
      <c r="E776" s="48"/>
      <c r="F776" s="11"/>
      <c r="G776" s="11"/>
      <c r="H776" s="11"/>
      <c r="I776" s="12"/>
      <c r="J776" s="49"/>
      <c r="K776" s="50"/>
      <c r="L776" s="11"/>
      <c r="M776" s="11"/>
      <c r="N776" s="11"/>
      <c r="O776" s="11"/>
    </row>
    <row r="777" spans="3:15" x14ac:dyDescent="0.2">
      <c r="C777" s="11"/>
      <c r="D777" s="48"/>
      <c r="E777" s="48"/>
      <c r="F777" s="11"/>
      <c r="G777" s="11"/>
      <c r="H777" s="11"/>
      <c r="I777" s="12"/>
      <c r="J777" s="49"/>
      <c r="K777" s="50"/>
      <c r="L777" s="11"/>
      <c r="M777" s="11"/>
      <c r="N777" s="11"/>
      <c r="O777" s="11"/>
    </row>
    <row r="778" spans="3:15" x14ac:dyDescent="0.2">
      <c r="C778" s="11"/>
      <c r="D778" s="48"/>
      <c r="E778" s="48"/>
      <c r="F778" s="11"/>
      <c r="G778" s="11"/>
      <c r="H778" s="11"/>
      <c r="I778" s="12"/>
      <c r="J778" s="49"/>
      <c r="K778" s="50"/>
      <c r="L778" s="11"/>
      <c r="M778" s="11"/>
      <c r="N778" s="11"/>
      <c r="O778" s="11"/>
    </row>
    <row r="779" spans="3:15" x14ac:dyDescent="0.2">
      <c r="C779" s="11"/>
      <c r="D779" s="48"/>
      <c r="E779" s="48"/>
      <c r="F779" s="11"/>
      <c r="G779" s="11"/>
      <c r="H779" s="11"/>
      <c r="I779" s="12"/>
      <c r="J779" s="49"/>
      <c r="K779" s="50"/>
      <c r="L779" s="11"/>
      <c r="M779" s="11"/>
      <c r="N779" s="11"/>
      <c r="O779" s="11"/>
    </row>
    <row r="780" spans="3:15" x14ac:dyDescent="0.2">
      <c r="C780" s="11"/>
      <c r="D780" s="48"/>
      <c r="E780" s="48"/>
      <c r="F780" s="11"/>
      <c r="G780" s="11"/>
      <c r="H780" s="11"/>
      <c r="I780" s="12"/>
      <c r="J780" s="49"/>
      <c r="K780" s="50"/>
      <c r="L780" s="11"/>
      <c r="M780" s="11"/>
      <c r="N780" s="11"/>
      <c r="O780" s="11"/>
    </row>
    <row r="781" spans="3:15" x14ac:dyDescent="0.2">
      <c r="C781" s="11"/>
      <c r="D781" s="48"/>
      <c r="E781" s="48"/>
      <c r="F781" s="11"/>
      <c r="G781" s="11"/>
      <c r="H781" s="11"/>
      <c r="I781" s="12"/>
      <c r="J781" s="49"/>
      <c r="K781" s="50"/>
      <c r="L781" s="11"/>
      <c r="M781" s="11"/>
      <c r="N781" s="11"/>
      <c r="O781" s="11"/>
    </row>
    <row r="782" spans="3:15" x14ac:dyDescent="0.2">
      <c r="C782" s="11"/>
      <c r="D782" s="48"/>
      <c r="E782" s="48"/>
      <c r="F782" s="11"/>
      <c r="G782" s="11"/>
      <c r="H782" s="11"/>
      <c r="I782" s="12"/>
      <c r="J782" s="49"/>
      <c r="K782" s="50"/>
      <c r="L782" s="11"/>
      <c r="M782" s="11"/>
      <c r="N782" s="11"/>
      <c r="O782" s="11"/>
    </row>
    <row r="783" spans="3:15" x14ac:dyDescent="0.2">
      <c r="C783" s="11"/>
      <c r="D783" s="48"/>
      <c r="E783" s="48"/>
      <c r="F783" s="11"/>
      <c r="G783" s="11"/>
      <c r="H783" s="11"/>
      <c r="I783" s="12"/>
      <c r="J783" s="49"/>
      <c r="K783" s="50"/>
      <c r="L783" s="11"/>
      <c r="M783" s="11"/>
      <c r="N783" s="11"/>
      <c r="O783" s="11"/>
    </row>
    <row r="784" spans="3:15" x14ac:dyDescent="0.2">
      <c r="C784" s="11"/>
      <c r="D784" s="48"/>
      <c r="E784" s="48"/>
      <c r="F784" s="11"/>
      <c r="G784" s="11"/>
      <c r="H784" s="11"/>
      <c r="I784" s="12"/>
      <c r="J784" s="49"/>
      <c r="K784" s="50"/>
      <c r="L784" s="11"/>
      <c r="M784" s="11"/>
      <c r="N784" s="11"/>
      <c r="O784" s="11"/>
    </row>
    <row r="785" spans="3:15" x14ac:dyDescent="0.2">
      <c r="C785" s="11"/>
      <c r="D785" s="48"/>
      <c r="E785" s="48"/>
      <c r="F785" s="11"/>
      <c r="G785" s="11"/>
      <c r="H785" s="11"/>
      <c r="I785" s="12"/>
      <c r="J785" s="49"/>
      <c r="K785" s="50"/>
      <c r="L785" s="11"/>
      <c r="M785" s="11"/>
      <c r="N785" s="11"/>
      <c r="O785" s="11"/>
    </row>
    <row r="786" spans="3:15" x14ac:dyDescent="0.2">
      <c r="C786" s="11"/>
      <c r="D786" s="48"/>
      <c r="E786" s="48"/>
      <c r="F786" s="11"/>
      <c r="G786" s="11"/>
      <c r="H786" s="11"/>
      <c r="I786" s="12"/>
      <c r="J786" s="49"/>
      <c r="K786" s="50"/>
      <c r="L786" s="11"/>
      <c r="M786" s="11"/>
      <c r="N786" s="11"/>
      <c r="O786" s="11"/>
    </row>
    <row r="787" spans="3:15" x14ac:dyDescent="0.2">
      <c r="C787" s="11"/>
      <c r="D787" s="48"/>
      <c r="E787" s="48"/>
      <c r="F787" s="11"/>
      <c r="G787" s="11"/>
      <c r="H787" s="11"/>
      <c r="I787" s="12"/>
      <c r="J787" s="49"/>
      <c r="K787" s="50"/>
      <c r="L787" s="11"/>
      <c r="M787" s="11"/>
      <c r="N787" s="11"/>
      <c r="O787" s="11"/>
    </row>
    <row r="788" spans="3:15" x14ac:dyDescent="0.2">
      <c r="C788" s="11"/>
      <c r="D788" s="48"/>
      <c r="E788" s="48"/>
      <c r="F788" s="11"/>
      <c r="G788" s="11"/>
      <c r="H788" s="11"/>
      <c r="I788" s="12"/>
      <c r="J788" s="49"/>
      <c r="K788" s="50"/>
      <c r="L788" s="11"/>
      <c r="M788" s="11"/>
      <c r="N788" s="11"/>
      <c r="O788" s="11"/>
    </row>
    <row r="789" spans="3:15" x14ac:dyDescent="0.2">
      <c r="C789" s="11"/>
      <c r="D789" s="48"/>
      <c r="E789" s="48"/>
      <c r="F789" s="11"/>
      <c r="G789" s="11"/>
      <c r="H789" s="11"/>
      <c r="I789" s="12"/>
      <c r="J789" s="49"/>
      <c r="K789" s="50"/>
      <c r="L789" s="11"/>
      <c r="M789" s="11"/>
      <c r="N789" s="11"/>
      <c r="O789" s="11"/>
    </row>
    <row r="790" spans="3:15" x14ac:dyDescent="0.2">
      <c r="C790" s="11"/>
      <c r="D790" s="48"/>
      <c r="E790" s="48"/>
      <c r="F790" s="11"/>
      <c r="G790" s="11"/>
      <c r="H790" s="11"/>
      <c r="I790" s="12"/>
      <c r="J790" s="49"/>
      <c r="K790" s="50"/>
      <c r="L790" s="11"/>
      <c r="M790" s="11"/>
      <c r="N790" s="11"/>
      <c r="O790" s="11"/>
    </row>
    <row r="791" spans="3:15" x14ac:dyDescent="0.2">
      <c r="C791" s="11"/>
      <c r="D791" s="48"/>
      <c r="E791" s="48"/>
      <c r="F791" s="11"/>
      <c r="G791" s="11"/>
      <c r="H791" s="11"/>
      <c r="I791" s="12"/>
      <c r="J791" s="49"/>
      <c r="K791" s="50"/>
      <c r="L791" s="11"/>
      <c r="M791" s="11"/>
      <c r="N791" s="11"/>
      <c r="O791" s="11"/>
    </row>
    <row r="792" spans="3:15" x14ac:dyDescent="0.2">
      <c r="C792" s="11"/>
      <c r="D792" s="48"/>
      <c r="E792" s="48"/>
      <c r="F792" s="11"/>
      <c r="G792" s="11"/>
      <c r="H792" s="11"/>
      <c r="I792" s="12"/>
      <c r="J792" s="49"/>
      <c r="K792" s="50"/>
      <c r="L792" s="11"/>
      <c r="M792" s="11"/>
      <c r="N792" s="11"/>
      <c r="O792" s="11"/>
    </row>
    <row r="793" spans="3:15" x14ac:dyDescent="0.2">
      <c r="C793" s="11"/>
      <c r="D793" s="48"/>
      <c r="E793" s="48"/>
      <c r="F793" s="11"/>
      <c r="G793" s="11"/>
      <c r="H793" s="11"/>
      <c r="I793" s="12"/>
      <c r="J793" s="49"/>
      <c r="K793" s="50"/>
      <c r="L793" s="11"/>
      <c r="M793" s="11"/>
      <c r="N793" s="11"/>
      <c r="O793" s="11"/>
    </row>
    <row r="794" spans="3:15" x14ac:dyDescent="0.2">
      <c r="C794" s="11"/>
      <c r="D794" s="48"/>
      <c r="E794" s="48"/>
      <c r="F794" s="11"/>
      <c r="G794" s="11"/>
      <c r="H794" s="11"/>
      <c r="I794" s="12"/>
      <c r="J794" s="49"/>
      <c r="K794" s="50"/>
      <c r="L794" s="11"/>
      <c r="M794" s="11"/>
      <c r="N794" s="11"/>
      <c r="O794" s="11"/>
    </row>
    <row r="795" spans="3:15" x14ac:dyDescent="0.2">
      <c r="C795" s="11"/>
      <c r="D795" s="48"/>
      <c r="E795" s="48"/>
      <c r="F795" s="11"/>
      <c r="G795" s="11"/>
      <c r="H795" s="11"/>
      <c r="I795" s="12"/>
      <c r="J795" s="49"/>
      <c r="K795" s="50"/>
      <c r="L795" s="11"/>
      <c r="M795" s="11"/>
      <c r="N795" s="11"/>
      <c r="O795" s="11"/>
    </row>
    <row r="796" spans="3:15" x14ac:dyDescent="0.2">
      <c r="C796" s="11"/>
      <c r="D796" s="48"/>
      <c r="E796" s="48"/>
      <c r="F796" s="11"/>
      <c r="G796" s="11"/>
      <c r="H796" s="11"/>
      <c r="I796" s="12"/>
      <c r="J796" s="49"/>
      <c r="K796" s="50"/>
      <c r="L796" s="11"/>
      <c r="M796" s="11"/>
      <c r="N796" s="11"/>
      <c r="O796" s="11"/>
    </row>
    <row r="797" spans="3:15" x14ac:dyDescent="0.2">
      <c r="C797" s="11"/>
      <c r="D797" s="48"/>
      <c r="E797" s="48"/>
      <c r="F797" s="11"/>
      <c r="G797" s="11"/>
      <c r="H797" s="11"/>
      <c r="I797" s="12"/>
      <c r="J797" s="49"/>
      <c r="K797" s="50"/>
      <c r="L797" s="11"/>
      <c r="M797" s="11"/>
      <c r="N797" s="11"/>
      <c r="O797" s="11"/>
    </row>
    <row r="798" spans="3:15" x14ac:dyDescent="0.2">
      <c r="C798" s="11"/>
      <c r="D798" s="48"/>
      <c r="E798" s="48"/>
      <c r="F798" s="11"/>
      <c r="G798" s="11"/>
      <c r="H798" s="11"/>
      <c r="I798" s="12"/>
      <c r="J798" s="49"/>
      <c r="K798" s="50"/>
      <c r="L798" s="11"/>
      <c r="M798" s="11"/>
      <c r="N798" s="11"/>
      <c r="O798" s="11"/>
    </row>
    <row r="799" spans="3:15" x14ac:dyDescent="0.2">
      <c r="C799" s="11"/>
      <c r="D799" s="48"/>
      <c r="E799" s="48"/>
      <c r="F799" s="11"/>
      <c r="G799" s="11"/>
      <c r="H799" s="11"/>
      <c r="I799" s="12"/>
      <c r="J799" s="49"/>
      <c r="K799" s="50"/>
      <c r="L799" s="11"/>
      <c r="M799" s="11"/>
      <c r="N799" s="11"/>
      <c r="O799" s="11"/>
    </row>
    <row r="800" spans="3:15" x14ac:dyDescent="0.2">
      <c r="C800" s="11"/>
      <c r="D800" s="48"/>
      <c r="E800" s="48"/>
      <c r="F800" s="11"/>
      <c r="G800" s="11"/>
      <c r="H800" s="11"/>
      <c r="I800" s="12"/>
      <c r="J800" s="49"/>
      <c r="K800" s="50"/>
      <c r="L800" s="11"/>
      <c r="M800" s="11"/>
      <c r="N800" s="11"/>
      <c r="O800" s="11"/>
    </row>
    <row r="801" spans="3:15" x14ac:dyDescent="0.2">
      <c r="C801" s="11"/>
      <c r="D801" s="48"/>
      <c r="E801" s="48"/>
      <c r="F801" s="11"/>
      <c r="G801" s="11"/>
      <c r="H801" s="11"/>
      <c r="I801" s="12"/>
      <c r="J801" s="49"/>
      <c r="K801" s="50"/>
      <c r="L801" s="11"/>
      <c r="M801" s="11"/>
      <c r="N801" s="11"/>
      <c r="O801" s="11"/>
    </row>
    <row r="802" spans="3:15" x14ac:dyDescent="0.2">
      <c r="C802" s="11"/>
      <c r="D802" s="48"/>
      <c r="E802" s="48"/>
      <c r="F802" s="11"/>
      <c r="G802" s="11"/>
      <c r="H802" s="11"/>
      <c r="I802" s="12"/>
      <c r="J802" s="49"/>
      <c r="K802" s="50"/>
      <c r="L802" s="11"/>
      <c r="M802" s="11"/>
      <c r="N802" s="11"/>
      <c r="O802" s="11"/>
    </row>
    <row r="803" spans="3:15" x14ac:dyDescent="0.2">
      <c r="C803" s="11"/>
      <c r="D803" s="48"/>
      <c r="E803" s="48"/>
      <c r="F803" s="11"/>
      <c r="G803" s="11"/>
      <c r="H803" s="11"/>
      <c r="I803" s="12"/>
      <c r="J803" s="49"/>
      <c r="K803" s="50"/>
      <c r="L803" s="11"/>
      <c r="M803" s="11"/>
      <c r="N803" s="11"/>
      <c r="O803" s="11"/>
    </row>
    <row r="804" spans="3:15" x14ac:dyDescent="0.2">
      <c r="C804" s="11"/>
      <c r="D804" s="48"/>
      <c r="E804" s="48"/>
      <c r="F804" s="11"/>
      <c r="G804" s="11"/>
      <c r="H804" s="11"/>
      <c r="I804" s="12"/>
      <c r="J804" s="49"/>
      <c r="K804" s="50"/>
      <c r="L804" s="11"/>
      <c r="M804" s="11"/>
      <c r="N804" s="11"/>
      <c r="O804" s="11"/>
    </row>
    <row r="805" spans="3:15" x14ac:dyDescent="0.2">
      <c r="C805" s="11"/>
      <c r="D805" s="48"/>
      <c r="E805" s="48"/>
      <c r="F805" s="11"/>
      <c r="G805" s="11"/>
      <c r="H805" s="11"/>
      <c r="I805" s="12"/>
      <c r="J805" s="49"/>
      <c r="K805" s="50"/>
      <c r="L805" s="11"/>
      <c r="M805" s="11"/>
      <c r="N805" s="11"/>
      <c r="O805" s="11"/>
    </row>
    <row r="806" spans="3:15" x14ac:dyDescent="0.2">
      <c r="C806" s="11"/>
      <c r="D806" s="48"/>
      <c r="E806" s="48"/>
      <c r="F806" s="11"/>
      <c r="G806" s="11"/>
      <c r="H806" s="11"/>
      <c r="I806" s="12"/>
      <c r="J806" s="49"/>
      <c r="K806" s="50"/>
      <c r="L806" s="11"/>
      <c r="M806" s="11"/>
      <c r="N806" s="11"/>
      <c r="O806" s="11"/>
    </row>
    <row r="807" spans="3:15" x14ac:dyDescent="0.2">
      <c r="C807" s="11"/>
      <c r="D807" s="48"/>
      <c r="E807" s="48"/>
      <c r="F807" s="11"/>
      <c r="G807" s="11"/>
      <c r="H807" s="11"/>
      <c r="I807" s="12"/>
      <c r="J807" s="49"/>
      <c r="K807" s="50"/>
      <c r="L807" s="11"/>
      <c r="M807" s="11"/>
      <c r="N807" s="11"/>
      <c r="O807" s="11"/>
    </row>
    <row r="808" spans="3:15" x14ac:dyDescent="0.2">
      <c r="C808" s="11"/>
      <c r="D808" s="48"/>
      <c r="E808" s="48"/>
      <c r="F808" s="11"/>
      <c r="G808" s="11"/>
      <c r="H808" s="11"/>
      <c r="I808" s="12"/>
      <c r="J808" s="49"/>
      <c r="K808" s="50"/>
      <c r="L808" s="11"/>
      <c r="M808" s="11"/>
      <c r="N808" s="11"/>
      <c r="O808" s="11"/>
    </row>
    <row r="809" spans="3:15" x14ac:dyDescent="0.2">
      <c r="C809" s="11"/>
      <c r="D809" s="48"/>
      <c r="E809" s="48"/>
      <c r="F809" s="11"/>
      <c r="G809" s="11"/>
      <c r="H809" s="11"/>
      <c r="I809" s="12"/>
      <c r="J809" s="49"/>
      <c r="K809" s="50"/>
      <c r="L809" s="11"/>
      <c r="M809" s="11"/>
      <c r="N809" s="11"/>
      <c r="O809" s="11"/>
    </row>
    <row r="810" spans="3:15" x14ac:dyDescent="0.2">
      <c r="C810" s="11"/>
      <c r="D810" s="48"/>
      <c r="E810" s="48"/>
      <c r="F810" s="11"/>
      <c r="G810" s="11"/>
      <c r="H810" s="11"/>
      <c r="I810" s="12"/>
      <c r="J810" s="49"/>
      <c r="K810" s="50"/>
      <c r="L810" s="11"/>
      <c r="M810" s="11"/>
      <c r="N810" s="11"/>
      <c r="O810" s="11"/>
    </row>
    <row r="811" spans="3:15" x14ac:dyDescent="0.2">
      <c r="C811" s="11"/>
      <c r="D811" s="48"/>
      <c r="E811" s="48"/>
      <c r="F811" s="11"/>
      <c r="G811" s="11"/>
      <c r="H811" s="11"/>
      <c r="I811" s="12"/>
      <c r="J811" s="49"/>
      <c r="K811" s="50"/>
      <c r="L811" s="11"/>
      <c r="M811" s="11"/>
      <c r="N811" s="11"/>
      <c r="O811" s="11"/>
    </row>
    <row r="812" spans="3:15" x14ac:dyDescent="0.2">
      <c r="C812" s="11"/>
      <c r="D812" s="48"/>
      <c r="E812" s="48"/>
      <c r="F812" s="11"/>
      <c r="G812" s="11"/>
      <c r="H812" s="11"/>
      <c r="I812" s="12"/>
      <c r="J812" s="49"/>
      <c r="K812" s="50"/>
      <c r="L812" s="11"/>
      <c r="M812" s="11"/>
      <c r="N812" s="11"/>
      <c r="O812" s="11"/>
    </row>
    <row r="813" spans="3:15" x14ac:dyDescent="0.2">
      <c r="C813" s="11"/>
      <c r="D813" s="48"/>
      <c r="E813" s="48"/>
      <c r="F813" s="11"/>
      <c r="G813" s="11"/>
      <c r="H813" s="11"/>
      <c r="I813" s="12"/>
      <c r="J813" s="49"/>
      <c r="K813" s="50"/>
      <c r="L813" s="11"/>
      <c r="M813" s="11"/>
      <c r="N813" s="11"/>
      <c r="O813" s="11"/>
    </row>
    <row r="814" spans="3:15" x14ac:dyDescent="0.2">
      <c r="C814" s="11"/>
      <c r="D814" s="48"/>
      <c r="E814" s="48"/>
      <c r="F814" s="11"/>
      <c r="G814" s="11"/>
      <c r="H814" s="11"/>
      <c r="I814" s="12"/>
      <c r="J814" s="49"/>
      <c r="K814" s="50"/>
      <c r="L814" s="11"/>
      <c r="M814" s="11"/>
      <c r="N814" s="11"/>
      <c r="O814" s="11"/>
    </row>
    <row r="815" spans="3:15" x14ac:dyDescent="0.2">
      <c r="C815" s="11"/>
      <c r="D815" s="48"/>
      <c r="E815" s="48"/>
      <c r="F815" s="11"/>
      <c r="G815" s="11"/>
      <c r="H815" s="11"/>
      <c r="I815" s="12"/>
      <c r="J815" s="49"/>
      <c r="K815" s="50"/>
      <c r="L815" s="11"/>
      <c r="M815" s="11"/>
      <c r="N815" s="11"/>
      <c r="O815" s="11"/>
    </row>
    <row r="816" spans="3:15" x14ac:dyDescent="0.2">
      <c r="C816" s="11"/>
      <c r="D816" s="48"/>
      <c r="E816" s="48"/>
      <c r="F816" s="11"/>
      <c r="G816" s="11"/>
      <c r="H816" s="11"/>
      <c r="I816" s="12"/>
      <c r="J816" s="49"/>
      <c r="K816" s="50"/>
      <c r="L816" s="11"/>
      <c r="M816" s="11"/>
      <c r="N816" s="11"/>
      <c r="O816" s="11"/>
    </row>
    <row r="817" spans="3:15" x14ac:dyDescent="0.2">
      <c r="C817" s="11"/>
      <c r="D817" s="48"/>
      <c r="E817" s="48"/>
      <c r="F817" s="11"/>
      <c r="G817" s="11"/>
      <c r="H817" s="11"/>
      <c r="I817" s="12"/>
      <c r="J817" s="49"/>
      <c r="K817" s="50"/>
      <c r="L817" s="11"/>
      <c r="M817" s="11"/>
      <c r="N817" s="11"/>
      <c r="O817" s="11"/>
    </row>
    <row r="818" spans="3:15" x14ac:dyDescent="0.2">
      <c r="C818" s="11"/>
      <c r="D818" s="48"/>
      <c r="E818" s="48"/>
      <c r="F818" s="11"/>
      <c r="G818" s="11"/>
      <c r="H818" s="11"/>
      <c r="I818" s="12"/>
      <c r="J818" s="49"/>
      <c r="K818" s="50"/>
      <c r="L818" s="11"/>
      <c r="M818" s="11"/>
      <c r="N818" s="11"/>
      <c r="O818" s="11"/>
    </row>
    <row r="819" spans="3:15" x14ac:dyDescent="0.2">
      <c r="C819" s="11"/>
      <c r="D819" s="48"/>
      <c r="E819" s="48"/>
      <c r="F819" s="11"/>
      <c r="G819" s="11"/>
      <c r="H819" s="11"/>
      <c r="I819" s="12"/>
      <c r="J819" s="49"/>
      <c r="K819" s="50"/>
      <c r="L819" s="11"/>
      <c r="M819" s="11"/>
      <c r="N819" s="11"/>
      <c r="O819" s="11"/>
    </row>
    <row r="820" spans="3:15" x14ac:dyDescent="0.2">
      <c r="C820" s="11"/>
      <c r="D820" s="48"/>
      <c r="E820" s="48"/>
      <c r="F820" s="11"/>
      <c r="G820" s="11"/>
      <c r="H820" s="11"/>
      <c r="I820" s="12"/>
      <c r="J820" s="49"/>
      <c r="K820" s="50"/>
      <c r="L820" s="11"/>
      <c r="M820" s="11"/>
      <c r="N820" s="11"/>
      <c r="O820" s="11"/>
    </row>
    <row r="821" spans="3:15" x14ac:dyDescent="0.2">
      <c r="C821" s="11"/>
      <c r="D821" s="48"/>
      <c r="E821" s="48"/>
      <c r="F821" s="11"/>
      <c r="G821" s="11"/>
      <c r="H821" s="11"/>
      <c r="I821" s="12"/>
      <c r="J821" s="49"/>
      <c r="K821" s="50"/>
      <c r="L821" s="11"/>
      <c r="M821" s="11"/>
      <c r="N821" s="11"/>
      <c r="O821" s="11"/>
    </row>
    <row r="822" spans="3:15" x14ac:dyDescent="0.2">
      <c r="C822" s="11"/>
      <c r="D822" s="48"/>
      <c r="E822" s="48"/>
      <c r="F822" s="11"/>
      <c r="G822" s="11"/>
      <c r="H822" s="11"/>
      <c r="I822" s="12"/>
      <c r="J822" s="49"/>
      <c r="K822" s="50"/>
      <c r="L822" s="11"/>
      <c r="M822" s="11"/>
      <c r="N822" s="11"/>
      <c r="O822" s="11"/>
    </row>
    <row r="823" spans="3:15" x14ac:dyDescent="0.2">
      <c r="C823" s="11"/>
      <c r="D823" s="48"/>
      <c r="E823" s="48"/>
      <c r="F823" s="11"/>
      <c r="G823" s="11"/>
      <c r="H823" s="11"/>
      <c r="I823" s="12"/>
      <c r="J823" s="49"/>
      <c r="K823" s="50"/>
      <c r="L823" s="11"/>
      <c r="M823" s="11"/>
      <c r="N823" s="11"/>
      <c r="O823" s="11"/>
    </row>
    <row r="824" spans="3:15" x14ac:dyDescent="0.2">
      <c r="C824" s="11"/>
      <c r="D824" s="48"/>
      <c r="E824" s="48"/>
      <c r="F824" s="11"/>
      <c r="G824" s="11"/>
      <c r="H824" s="11"/>
      <c r="I824" s="12"/>
      <c r="J824" s="49"/>
      <c r="K824" s="50"/>
      <c r="L824" s="11"/>
      <c r="M824" s="11"/>
      <c r="N824" s="11"/>
      <c r="O824" s="11"/>
    </row>
    <row r="825" spans="3:15" x14ac:dyDescent="0.2">
      <c r="C825" s="11"/>
      <c r="D825" s="48"/>
      <c r="E825" s="48"/>
      <c r="F825" s="11"/>
      <c r="G825" s="11"/>
      <c r="H825" s="11"/>
      <c r="I825" s="12"/>
      <c r="J825" s="49"/>
      <c r="K825" s="50"/>
      <c r="L825" s="11"/>
      <c r="M825" s="11"/>
      <c r="N825" s="11"/>
      <c r="O825" s="11"/>
    </row>
    <row r="826" spans="3:15" x14ac:dyDescent="0.2">
      <c r="C826" s="11"/>
      <c r="D826" s="48"/>
      <c r="E826" s="48"/>
      <c r="F826" s="11"/>
      <c r="G826" s="11"/>
      <c r="H826" s="11"/>
      <c r="I826" s="12"/>
      <c r="J826" s="49"/>
      <c r="K826" s="50"/>
      <c r="L826" s="11"/>
      <c r="M826" s="11"/>
      <c r="N826" s="11"/>
      <c r="O826" s="11"/>
    </row>
    <row r="827" spans="3:15" x14ac:dyDescent="0.2">
      <c r="C827" s="11"/>
      <c r="D827" s="48"/>
      <c r="E827" s="48"/>
      <c r="F827" s="11"/>
      <c r="G827" s="11"/>
      <c r="H827" s="11"/>
      <c r="I827" s="12"/>
      <c r="J827" s="49"/>
      <c r="K827" s="50"/>
      <c r="L827" s="11"/>
      <c r="M827" s="11"/>
      <c r="N827" s="11"/>
      <c r="O827" s="11"/>
    </row>
    <row r="828" spans="3:15" x14ac:dyDescent="0.2">
      <c r="C828" s="11"/>
      <c r="D828" s="48"/>
      <c r="E828" s="48"/>
      <c r="F828" s="11"/>
      <c r="G828" s="11"/>
      <c r="H828" s="11"/>
      <c r="I828" s="12"/>
      <c r="J828" s="49"/>
      <c r="K828" s="50"/>
      <c r="L828" s="11"/>
      <c r="M828" s="11"/>
      <c r="N828" s="11"/>
      <c r="O828" s="11"/>
    </row>
    <row r="829" spans="3:15" x14ac:dyDescent="0.2">
      <c r="C829" s="11"/>
      <c r="D829" s="48"/>
      <c r="E829" s="48"/>
      <c r="F829" s="11"/>
      <c r="G829" s="11"/>
      <c r="H829" s="11"/>
      <c r="I829" s="12"/>
      <c r="J829" s="49"/>
      <c r="K829" s="50"/>
      <c r="L829" s="11"/>
      <c r="M829" s="11"/>
      <c r="N829" s="11"/>
      <c r="O829" s="11"/>
    </row>
    <row r="830" spans="3:15" x14ac:dyDescent="0.2">
      <c r="C830" s="11"/>
      <c r="D830" s="48"/>
      <c r="E830" s="48"/>
      <c r="F830" s="11"/>
      <c r="G830" s="11"/>
      <c r="H830" s="11"/>
      <c r="I830" s="12"/>
      <c r="J830" s="49"/>
      <c r="K830" s="50"/>
      <c r="L830" s="11"/>
      <c r="M830" s="11"/>
      <c r="N830" s="11"/>
      <c r="O830" s="11"/>
    </row>
    <row r="831" spans="3:15" x14ac:dyDescent="0.2">
      <c r="C831" s="11"/>
      <c r="D831" s="48"/>
      <c r="E831" s="48"/>
      <c r="F831" s="11"/>
      <c r="G831" s="11"/>
      <c r="H831" s="11"/>
      <c r="I831" s="12"/>
      <c r="J831" s="49"/>
      <c r="K831" s="50"/>
      <c r="L831" s="11"/>
      <c r="M831" s="11"/>
      <c r="N831" s="11"/>
      <c r="O831" s="11"/>
    </row>
    <row r="832" spans="3:15" x14ac:dyDescent="0.2">
      <c r="C832" s="11"/>
      <c r="D832" s="48"/>
      <c r="E832" s="48"/>
      <c r="F832" s="11"/>
      <c r="G832" s="11"/>
      <c r="H832" s="11"/>
      <c r="I832" s="12"/>
      <c r="J832" s="49"/>
      <c r="K832" s="50"/>
      <c r="L832" s="11"/>
      <c r="M832" s="11"/>
      <c r="N832" s="11"/>
      <c r="O832" s="11"/>
    </row>
    <row r="833" spans="3:15" x14ac:dyDescent="0.2">
      <c r="C833" s="11"/>
      <c r="D833" s="48"/>
      <c r="E833" s="48"/>
      <c r="F833" s="11"/>
      <c r="G833" s="11"/>
      <c r="H833" s="11"/>
      <c r="I833" s="12"/>
      <c r="J833" s="49"/>
      <c r="K833" s="50"/>
      <c r="L833" s="11"/>
      <c r="M833" s="11"/>
      <c r="N833" s="11"/>
      <c r="O833" s="11"/>
    </row>
    <row r="834" spans="3:15" x14ac:dyDescent="0.2">
      <c r="C834" s="11"/>
      <c r="D834" s="48"/>
      <c r="E834" s="48"/>
      <c r="F834" s="11"/>
      <c r="G834" s="11"/>
      <c r="H834" s="11"/>
      <c r="I834" s="12"/>
      <c r="J834" s="49"/>
      <c r="K834" s="50"/>
      <c r="L834" s="11"/>
      <c r="M834" s="11"/>
      <c r="N834" s="11"/>
      <c r="O834" s="11"/>
    </row>
    <row r="835" spans="3:15" x14ac:dyDescent="0.2">
      <c r="C835" s="11"/>
      <c r="D835" s="48"/>
      <c r="E835" s="48"/>
      <c r="F835" s="11"/>
      <c r="G835" s="11"/>
      <c r="H835" s="11"/>
      <c r="I835" s="12"/>
      <c r="J835" s="49"/>
      <c r="K835" s="50"/>
      <c r="L835" s="11"/>
      <c r="M835" s="11"/>
      <c r="N835" s="11"/>
      <c r="O835" s="11"/>
    </row>
    <row r="836" spans="3:15" x14ac:dyDescent="0.2">
      <c r="C836" s="11"/>
      <c r="D836" s="48"/>
      <c r="E836" s="48"/>
      <c r="F836" s="11"/>
      <c r="G836" s="11"/>
      <c r="H836" s="11"/>
      <c r="I836" s="12"/>
      <c r="J836" s="49"/>
      <c r="K836" s="50"/>
      <c r="L836" s="11"/>
      <c r="M836" s="11"/>
      <c r="N836" s="11"/>
      <c r="O836" s="11"/>
    </row>
    <row r="837" spans="3:15" x14ac:dyDescent="0.2">
      <c r="C837" s="11"/>
      <c r="D837" s="48"/>
      <c r="E837" s="48"/>
      <c r="F837" s="11"/>
      <c r="G837" s="11"/>
      <c r="H837" s="11"/>
      <c r="I837" s="12"/>
      <c r="J837" s="49"/>
      <c r="K837" s="50"/>
      <c r="L837" s="11"/>
      <c r="M837" s="11"/>
      <c r="N837" s="11"/>
      <c r="O837" s="11"/>
    </row>
    <row r="838" spans="3:15" x14ac:dyDescent="0.2">
      <c r="C838" s="11"/>
      <c r="D838" s="48"/>
      <c r="E838" s="48"/>
      <c r="F838" s="11"/>
      <c r="G838" s="11"/>
      <c r="H838" s="11"/>
      <c r="I838" s="12"/>
      <c r="J838" s="49"/>
      <c r="K838" s="50"/>
      <c r="L838" s="11"/>
      <c r="M838" s="11"/>
      <c r="N838" s="11"/>
      <c r="O838" s="11"/>
    </row>
    <row r="839" spans="3:15" x14ac:dyDescent="0.2">
      <c r="C839" s="11"/>
      <c r="D839" s="48"/>
      <c r="E839" s="48"/>
      <c r="F839" s="11"/>
      <c r="G839" s="11"/>
      <c r="H839" s="11"/>
      <c r="I839" s="12"/>
      <c r="J839" s="49"/>
      <c r="K839" s="50"/>
      <c r="L839" s="11"/>
      <c r="M839" s="11"/>
      <c r="N839" s="11"/>
      <c r="O839" s="11"/>
    </row>
    <row r="840" spans="3:15" x14ac:dyDescent="0.2">
      <c r="C840" s="11"/>
      <c r="D840" s="48"/>
      <c r="E840" s="48"/>
      <c r="F840" s="11"/>
      <c r="G840" s="11"/>
      <c r="H840" s="11"/>
      <c r="I840" s="12"/>
      <c r="J840" s="49"/>
      <c r="K840" s="50"/>
      <c r="L840" s="11"/>
      <c r="M840" s="11"/>
      <c r="N840" s="11"/>
      <c r="O840" s="11"/>
    </row>
    <row r="841" spans="3:15" x14ac:dyDescent="0.2">
      <c r="C841" s="11"/>
      <c r="D841" s="48"/>
      <c r="E841" s="48"/>
      <c r="F841" s="11"/>
      <c r="G841" s="11"/>
      <c r="H841" s="11"/>
      <c r="I841" s="12"/>
      <c r="J841" s="49"/>
      <c r="K841" s="50"/>
      <c r="L841" s="11"/>
      <c r="M841" s="11"/>
      <c r="N841" s="11"/>
      <c r="O841" s="11"/>
    </row>
    <row r="842" spans="3:15" x14ac:dyDescent="0.2">
      <c r="C842" s="11"/>
      <c r="D842" s="48"/>
      <c r="E842" s="48"/>
      <c r="F842" s="11"/>
      <c r="G842" s="11"/>
      <c r="H842" s="11"/>
      <c r="I842" s="12"/>
      <c r="J842" s="49"/>
      <c r="K842" s="50"/>
      <c r="L842" s="11"/>
      <c r="M842" s="11"/>
      <c r="N842" s="11"/>
      <c r="O842" s="11"/>
    </row>
    <row r="843" spans="3:15" x14ac:dyDescent="0.2">
      <c r="C843" s="11"/>
      <c r="D843" s="48"/>
      <c r="E843" s="48"/>
      <c r="F843" s="11"/>
      <c r="G843" s="11"/>
      <c r="H843" s="11"/>
      <c r="I843" s="12"/>
      <c r="J843" s="49"/>
      <c r="K843" s="50"/>
      <c r="L843" s="11"/>
      <c r="M843" s="11"/>
      <c r="N843" s="11"/>
      <c r="O843" s="11"/>
    </row>
    <row r="844" spans="3:15" x14ac:dyDescent="0.2">
      <c r="C844" s="11"/>
      <c r="D844" s="48"/>
      <c r="E844" s="48"/>
      <c r="F844" s="11"/>
      <c r="G844" s="11"/>
      <c r="H844" s="11"/>
      <c r="I844" s="12"/>
      <c r="J844" s="49"/>
      <c r="K844" s="50"/>
      <c r="L844" s="11"/>
      <c r="M844" s="11"/>
      <c r="N844" s="11"/>
      <c r="O844" s="11"/>
    </row>
    <row r="845" spans="3:15" x14ac:dyDescent="0.2">
      <c r="C845" s="11"/>
      <c r="D845" s="48"/>
      <c r="E845" s="48"/>
      <c r="F845" s="11"/>
      <c r="G845" s="11"/>
      <c r="H845" s="11"/>
      <c r="I845" s="12"/>
      <c r="J845" s="49"/>
      <c r="K845" s="50"/>
      <c r="L845" s="11"/>
      <c r="M845" s="11"/>
      <c r="N845" s="11"/>
      <c r="O845" s="11"/>
    </row>
    <row r="846" spans="3:15" x14ac:dyDescent="0.2">
      <c r="C846" s="11"/>
      <c r="D846" s="48"/>
      <c r="E846" s="48"/>
      <c r="F846" s="11"/>
      <c r="G846" s="11"/>
      <c r="H846" s="11"/>
      <c r="I846" s="12"/>
      <c r="J846" s="49"/>
      <c r="K846" s="50"/>
      <c r="L846" s="11"/>
      <c r="M846" s="11"/>
      <c r="N846" s="11"/>
      <c r="O846" s="11"/>
    </row>
    <row r="847" spans="3:15" x14ac:dyDescent="0.2">
      <c r="C847" s="11"/>
      <c r="D847" s="48"/>
      <c r="E847" s="48"/>
      <c r="F847" s="11"/>
      <c r="G847" s="11"/>
      <c r="H847" s="11"/>
      <c r="I847" s="12"/>
      <c r="J847" s="49"/>
      <c r="K847" s="50"/>
      <c r="L847" s="11"/>
      <c r="M847" s="11"/>
      <c r="N847" s="11"/>
      <c r="O847" s="11"/>
    </row>
    <row r="848" spans="3:15" x14ac:dyDescent="0.2">
      <c r="C848" s="11"/>
      <c r="D848" s="48"/>
      <c r="E848" s="48"/>
      <c r="F848" s="11"/>
      <c r="G848" s="11"/>
      <c r="H848" s="11"/>
      <c r="I848" s="12"/>
      <c r="J848" s="49"/>
      <c r="K848" s="50"/>
      <c r="L848" s="11"/>
      <c r="M848" s="11"/>
      <c r="N848" s="11"/>
      <c r="O848" s="11"/>
    </row>
    <row r="849" spans="3:15" x14ac:dyDescent="0.2">
      <c r="C849" s="11"/>
      <c r="D849" s="48"/>
      <c r="E849" s="48"/>
      <c r="F849" s="11"/>
      <c r="G849" s="11"/>
      <c r="H849" s="11"/>
      <c r="I849" s="12"/>
      <c r="J849" s="49"/>
      <c r="K849" s="50"/>
      <c r="L849" s="11"/>
      <c r="M849" s="11"/>
      <c r="N849" s="11"/>
      <c r="O849" s="11"/>
    </row>
    <row r="850" spans="3:15" x14ac:dyDescent="0.2">
      <c r="C850" s="11"/>
      <c r="D850" s="48"/>
      <c r="E850" s="48"/>
      <c r="F850" s="11"/>
      <c r="G850" s="11"/>
      <c r="H850" s="11"/>
      <c r="I850" s="12"/>
      <c r="J850" s="49"/>
      <c r="K850" s="50"/>
      <c r="L850" s="11"/>
      <c r="M850" s="11"/>
      <c r="N850" s="11"/>
      <c r="O850" s="11"/>
    </row>
    <row r="851" spans="3:15" x14ac:dyDescent="0.2">
      <c r="C851" s="11"/>
      <c r="D851" s="48"/>
      <c r="E851" s="48"/>
      <c r="F851" s="11"/>
      <c r="G851" s="11"/>
      <c r="H851" s="11"/>
      <c r="I851" s="12"/>
      <c r="J851" s="49"/>
      <c r="K851" s="50"/>
      <c r="L851" s="11"/>
      <c r="M851" s="11"/>
      <c r="N851" s="11"/>
      <c r="O851" s="11"/>
    </row>
    <row r="852" spans="3:15" x14ac:dyDescent="0.2">
      <c r="C852" s="11"/>
      <c r="D852" s="48"/>
      <c r="E852" s="48"/>
      <c r="F852" s="11"/>
      <c r="G852" s="11"/>
      <c r="H852" s="11"/>
      <c r="I852" s="12"/>
      <c r="J852" s="49"/>
      <c r="K852" s="50"/>
      <c r="L852" s="11"/>
      <c r="M852" s="11"/>
      <c r="N852" s="11"/>
      <c r="O852" s="11"/>
    </row>
    <row r="853" spans="3:15" x14ac:dyDescent="0.2">
      <c r="C853" s="11"/>
      <c r="D853" s="48"/>
      <c r="E853" s="48"/>
      <c r="F853" s="11"/>
      <c r="G853" s="11"/>
      <c r="H853" s="11"/>
      <c r="I853" s="12"/>
      <c r="J853" s="49"/>
      <c r="K853" s="50"/>
      <c r="L853" s="11"/>
      <c r="M853" s="11"/>
      <c r="N853" s="11"/>
      <c r="O853" s="11"/>
    </row>
    <row r="854" spans="3:15" x14ac:dyDescent="0.2">
      <c r="C854" s="11"/>
      <c r="D854" s="48"/>
      <c r="E854" s="48"/>
      <c r="F854" s="11"/>
      <c r="G854" s="11"/>
      <c r="H854" s="11"/>
      <c r="I854" s="12"/>
      <c r="J854" s="49"/>
      <c r="K854" s="50"/>
      <c r="L854" s="11"/>
      <c r="M854" s="11"/>
      <c r="N854" s="11"/>
      <c r="O854" s="11"/>
    </row>
    <row r="855" spans="3:15" x14ac:dyDescent="0.2">
      <c r="C855" s="11"/>
      <c r="D855" s="48"/>
      <c r="E855" s="48"/>
      <c r="F855" s="11"/>
      <c r="G855" s="11"/>
      <c r="H855" s="11"/>
      <c r="I855" s="12"/>
      <c r="J855" s="49"/>
      <c r="K855" s="50"/>
      <c r="L855" s="11"/>
      <c r="M855" s="11"/>
      <c r="N855" s="11"/>
      <c r="O855" s="11"/>
    </row>
    <row r="856" spans="3:15" x14ac:dyDescent="0.2">
      <c r="C856" s="11"/>
      <c r="D856" s="48"/>
      <c r="E856" s="48"/>
      <c r="F856" s="11"/>
      <c r="G856" s="11"/>
      <c r="H856" s="11"/>
      <c r="I856" s="12"/>
      <c r="J856" s="49"/>
      <c r="K856" s="50"/>
      <c r="L856" s="11"/>
      <c r="M856" s="11"/>
      <c r="N856" s="11"/>
      <c r="O856" s="11"/>
    </row>
    <row r="857" spans="3:15" x14ac:dyDescent="0.2">
      <c r="C857" s="11"/>
      <c r="D857" s="48"/>
      <c r="E857" s="48"/>
      <c r="F857" s="11"/>
      <c r="G857" s="11"/>
      <c r="H857" s="11"/>
      <c r="I857" s="12"/>
      <c r="J857" s="49"/>
      <c r="K857" s="50"/>
      <c r="L857" s="11"/>
      <c r="M857" s="11"/>
      <c r="N857" s="11"/>
      <c r="O857" s="11"/>
    </row>
    <row r="858" spans="3:15" x14ac:dyDescent="0.2">
      <c r="C858" s="11"/>
      <c r="D858" s="48"/>
      <c r="E858" s="48"/>
      <c r="F858" s="11"/>
      <c r="G858" s="11"/>
      <c r="H858" s="11"/>
      <c r="I858" s="12"/>
      <c r="J858" s="49"/>
      <c r="K858" s="50"/>
      <c r="L858" s="11"/>
      <c r="M858" s="11"/>
      <c r="N858" s="11"/>
      <c r="O858" s="11"/>
    </row>
    <row r="859" spans="3:15" x14ac:dyDescent="0.2">
      <c r="C859" s="11"/>
      <c r="D859" s="48"/>
      <c r="E859" s="48"/>
      <c r="F859" s="11"/>
      <c r="G859" s="11"/>
      <c r="H859" s="11"/>
      <c r="I859" s="12"/>
      <c r="J859" s="49"/>
      <c r="K859" s="50"/>
      <c r="L859" s="11"/>
      <c r="M859" s="11"/>
      <c r="N859" s="11"/>
      <c r="O859" s="11"/>
    </row>
    <row r="860" spans="3:15" x14ac:dyDescent="0.2">
      <c r="C860" s="11"/>
      <c r="D860" s="48"/>
      <c r="E860" s="48"/>
      <c r="F860" s="11"/>
      <c r="G860" s="11"/>
      <c r="H860" s="11"/>
      <c r="I860" s="12"/>
      <c r="J860" s="49"/>
      <c r="K860" s="50"/>
      <c r="L860" s="11"/>
      <c r="M860" s="11"/>
      <c r="N860" s="11"/>
      <c r="O860" s="11"/>
    </row>
    <row r="861" spans="3:15" x14ac:dyDescent="0.2">
      <c r="C861" s="11"/>
      <c r="D861" s="48"/>
      <c r="E861" s="48"/>
      <c r="F861" s="11"/>
      <c r="G861" s="11"/>
      <c r="H861" s="11"/>
      <c r="I861" s="12"/>
      <c r="J861" s="49"/>
      <c r="K861" s="50"/>
      <c r="L861" s="11"/>
      <c r="M861" s="11"/>
      <c r="N861" s="11"/>
      <c r="O861" s="11"/>
    </row>
    <row r="862" spans="3:15" x14ac:dyDescent="0.2">
      <c r="C862" s="11"/>
      <c r="D862" s="48"/>
      <c r="E862" s="48"/>
      <c r="F862" s="11"/>
      <c r="G862" s="11"/>
      <c r="H862" s="11"/>
      <c r="I862" s="12"/>
      <c r="J862" s="49"/>
      <c r="K862" s="50"/>
      <c r="L862" s="11"/>
      <c r="M862" s="11"/>
      <c r="N862" s="11"/>
      <c r="O862" s="11"/>
    </row>
    <row r="863" spans="3:15" x14ac:dyDescent="0.2">
      <c r="C863" s="11"/>
      <c r="D863" s="48"/>
      <c r="E863" s="48"/>
      <c r="F863" s="11"/>
      <c r="G863" s="11"/>
      <c r="H863" s="11"/>
      <c r="I863" s="12"/>
      <c r="J863" s="49"/>
      <c r="K863" s="50"/>
      <c r="L863" s="11"/>
      <c r="M863" s="11"/>
      <c r="N863" s="11"/>
      <c r="O863" s="11"/>
    </row>
    <row r="864" spans="3:15" x14ac:dyDescent="0.2">
      <c r="C864" s="11"/>
      <c r="D864" s="48"/>
      <c r="E864" s="48"/>
      <c r="F864" s="11"/>
      <c r="G864" s="11"/>
      <c r="H864" s="11"/>
      <c r="I864" s="12"/>
      <c r="J864" s="49"/>
      <c r="K864" s="50"/>
      <c r="L864" s="11"/>
      <c r="M864" s="11"/>
      <c r="N864" s="11"/>
      <c r="O864" s="11"/>
    </row>
    <row r="865" spans="3:15" x14ac:dyDescent="0.2">
      <c r="C865" s="11"/>
      <c r="D865" s="48"/>
      <c r="E865" s="48"/>
      <c r="F865" s="11"/>
      <c r="G865" s="11"/>
      <c r="H865" s="11"/>
      <c r="I865" s="12"/>
      <c r="J865" s="49"/>
      <c r="K865" s="50"/>
      <c r="L865" s="11"/>
      <c r="M865" s="11"/>
      <c r="N865" s="11"/>
      <c r="O865" s="11"/>
    </row>
    <row r="866" spans="3:15" x14ac:dyDescent="0.2">
      <c r="C866" s="11"/>
      <c r="D866" s="48"/>
      <c r="E866" s="48"/>
      <c r="F866" s="11"/>
      <c r="G866" s="11"/>
      <c r="H866" s="11"/>
      <c r="I866" s="12"/>
      <c r="J866" s="49"/>
      <c r="K866" s="50"/>
      <c r="L866" s="11"/>
      <c r="M866" s="11"/>
      <c r="N866" s="11"/>
      <c r="O866" s="11"/>
    </row>
    <row r="867" spans="3:15" x14ac:dyDescent="0.2">
      <c r="C867" s="11"/>
      <c r="D867" s="48"/>
      <c r="E867" s="48"/>
      <c r="F867" s="11"/>
      <c r="G867" s="11"/>
      <c r="H867" s="11"/>
      <c r="I867" s="12"/>
      <c r="J867" s="49"/>
      <c r="K867" s="50"/>
      <c r="L867" s="11"/>
      <c r="M867" s="11"/>
      <c r="N867" s="11"/>
      <c r="O867" s="11"/>
    </row>
    <row r="868" spans="3:15" x14ac:dyDescent="0.2">
      <c r="C868" s="11"/>
      <c r="D868" s="48"/>
      <c r="E868" s="48"/>
      <c r="F868" s="11"/>
      <c r="G868" s="11"/>
      <c r="H868" s="11"/>
      <c r="I868" s="12"/>
      <c r="J868" s="49"/>
      <c r="K868" s="50"/>
      <c r="L868" s="11"/>
      <c r="M868" s="11"/>
      <c r="N868" s="11"/>
      <c r="O868" s="11"/>
    </row>
    <row r="869" spans="3:15" x14ac:dyDescent="0.2">
      <c r="C869" s="11"/>
      <c r="D869" s="48"/>
      <c r="E869" s="48"/>
      <c r="F869" s="11"/>
      <c r="G869" s="11"/>
      <c r="H869" s="11"/>
      <c r="I869" s="12"/>
      <c r="J869" s="49"/>
      <c r="K869" s="50"/>
      <c r="L869" s="11"/>
      <c r="M869" s="11"/>
      <c r="N869" s="11"/>
      <c r="O869" s="11"/>
    </row>
    <row r="870" spans="3:15" x14ac:dyDescent="0.2">
      <c r="C870" s="11"/>
      <c r="D870" s="48"/>
      <c r="E870" s="48"/>
      <c r="F870" s="11"/>
      <c r="G870" s="11"/>
      <c r="H870" s="11"/>
      <c r="I870" s="12"/>
      <c r="J870" s="49"/>
      <c r="K870" s="50"/>
      <c r="L870" s="11"/>
      <c r="M870" s="11"/>
      <c r="N870" s="11"/>
      <c r="O870" s="11"/>
    </row>
    <row r="871" spans="3:15" x14ac:dyDescent="0.2">
      <c r="C871" s="11"/>
      <c r="D871" s="48"/>
      <c r="E871" s="48"/>
      <c r="F871" s="11"/>
      <c r="G871" s="11"/>
      <c r="H871" s="11"/>
      <c r="I871" s="12"/>
      <c r="J871" s="49"/>
      <c r="K871" s="50"/>
      <c r="L871" s="11"/>
      <c r="M871" s="11"/>
      <c r="N871" s="11"/>
      <c r="O871" s="11"/>
    </row>
    <row r="872" spans="3:15" x14ac:dyDescent="0.2">
      <c r="C872" s="11"/>
      <c r="D872" s="48"/>
      <c r="E872" s="48"/>
      <c r="F872" s="11"/>
      <c r="G872" s="11"/>
      <c r="H872" s="11"/>
      <c r="I872" s="12"/>
      <c r="J872" s="49"/>
      <c r="K872" s="50"/>
      <c r="L872" s="11"/>
      <c r="M872" s="11"/>
      <c r="N872" s="11"/>
      <c r="O872" s="11"/>
    </row>
    <row r="873" spans="3:15" x14ac:dyDescent="0.2">
      <c r="C873" s="11"/>
      <c r="D873" s="48"/>
      <c r="E873" s="48"/>
      <c r="F873" s="11"/>
      <c r="G873" s="11"/>
      <c r="H873" s="11"/>
      <c r="I873" s="12"/>
      <c r="J873" s="49"/>
      <c r="K873" s="50"/>
      <c r="L873" s="11"/>
      <c r="M873" s="11"/>
      <c r="N873" s="11"/>
      <c r="O873" s="11"/>
    </row>
    <row r="874" spans="3:15" x14ac:dyDescent="0.2">
      <c r="C874" s="11"/>
      <c r="D874" s="48"/>
      <c r="E874" s="48"/>
      <c r="F874" s="11"/>
      <c r="G874" s="11"/>
      <c r="H874" s="11"/>
      <c r="I874" s="12"/>
      <c r="J874" s="49"/>
      <c r="K874" s="50"/>
      <c r="L874" s="11"/>
      <c r="M874" s="11"/>
      <c r="N874" s="11"/>
      <c r="O874" s="11"/>
    </row>
    <row r="875" spans="3:15" x14ac:dyDescent="0.2">
      <c r="C875" s="11"/>
      <c r="D875" s="48"/>
      <c r="E875" s="48"/>
      <c r="F875" s="11"/>
      <c r="G875" s="11"/>
      <c r="H875" s="11"/>
      <c r="I875" s="12"/>
      <c r="J875" s="49"/>
      <c r="K875" s="50"/>
      <c r="L875" s="11"/>
      <c r="M875" s="11"/>
      <c r="N875" s="11"/>
      <c r="O875" s="11"/>
    </row>
    <row r="876" spans="3:15" x14ac:dyDescent="0.2">
      <c r="C876" s="11"/>
      <c r="D876" s="48"/>
      <c r="E876" s="48"/>
      <c r="F876" s="11"/>
      <c r="G876" s="11"/>
      <c r="H876" s="11"/>
      <c r="I876" s="12"/>
      <c r="J876" s="49"/>
      <c r="K876" s="50"/>
      <c r="L876" s="11"/>
      <c r="M876" s="11"/>
      <c r="N876" s="11"/>
      <c r="O876" s="11"/>
    </row>
    <row r="877" spans="3:15" x14ac:dyDescent="0.2">
      <c r="C877" s="11"/>
      <c r="D877" s="48"/>
      <c r="E877" s="48"/>
      <c r="F877" s="11"/>
      <c r="G877" s="11"/>
      <c r="H877" s="11"/>
      <c r="I877" s="12"/>
      <c r="J877" s="49"/>
      <c r="K877" s="50"/>
      <c r="L877" s="11"/>
      <c r="M877" s="11"/>
      <c r="N877" s="11"/>
      <c r="O877" s="11"/>
    </row>
    <row r="878" spans="3:15" x14ac:dyDescent="0.2">
      <c r="C878" s="11"/>
      <c r="D878" s="48"/>
      <c r="E878" s="48"/>
      <c r="F878" s="11"/>
      <c r="G878" s="11"/>
      <c r="H878" s="11"/>
      <c r="I878" s="12"/>
      <c r="J878" s="49"/>
      <c r="K878" s="50"/>
      <c r="L878" s="11"/>
      <c r="M878" s="11"/>
      <c r="N878" s="11"/>
      <c r="O878" s="11"/>
    </row>
    <row r="879" spans="3:15" x14ac:dyDescent="0.2">
      <c r="C879" s="11"/>
      <c r="D879" s="48"/>
      <c r="E879" s="48"/>
      <c r="F879" s="11"/>
      <c r="G879" s="11"/>
      <c r="H879" s="11"/>
      <c r="I879" s="12"/>
      <c r="J879" s="49"/>
      <c r="K879" s="50"/>
      <c r="L879" s="11"/>
      <c r="M879" s="11"/>
      <c r="N879" s="11"/>
      <c r="O879" s="11"/>
    </row>
    <row r="880" spans="3:15" x14ac:dyDescent="0.2">
      <c r="C880" s="11"/>
      <c r="D880" s="48"/>
      <c r="E880" s="48"/>
      <c r="F880" s="11"/>
      <c r="G880" s="11"/>
      <c r="H880" s="11"/>
      <c r="I880" s="12"/>
      <c r="J880" s="49"/>
      <c r="K880" s="50"/>
      <c r="L880" s="11"/>
      <c r="M880" s="11"/>
      <c r="N880" s="11"/>
      <c r="O880" s="11"/>
    </row>
    <row r="881" spans="3:15" x14ac:dyDescent="0.2">
      <c r="C881" s="11"/>
      <c r="D881" s="48"/>
      <c r="E881" s="48"/>
      <c r="F881" s="11"/>
      <c r="G881" s="11"/>
      <c r="H881" s="11"/>
      <c r="I881" s="12"/>
      <c r="J881" s="49"/>
      <c r="K881" s="50"/>
      <c r="L881" s="11"/>
      <c r="M881" s="11"/>
      <c r="N881" s="11"/>
      <c r="O881" s="11"/>
    </row>
    <row r="882" spans="3:15" x14ac:dyDescent="0.2">
      <c r="C882" s="11"/>
      <c r="D882" s="48"/>
      <c r="E882" s="48"/>
      <c r="F882" s="11"/>
      <c r="G882" s="11"/>
      <c r="H882" s="11"/>
      <c r="I882" s="12"/>
      <c r="J882" s="49"/>
      <c r="K882" s="50"/>
      <c r="L882" s="11"/>
      <c r="M882" s="11"/>
      <c r="N882" s="11"/>
      <c r="O882" s="11"/>
    </row>
    <row r="883" spans="3:15" x14ac:dyDescent="0.2">
      <c r="C883" s="11"/>
      <c r="D883" s="48"/>
      <c r="E883" s="48"/>
      <c r="F883" s="11"/>
      <c r="G883" s="11"/>
      <c r="H883" s="11"/>
      <c r="I883" s="12"/>
      <c r="J883" s="49"/>
      <c r="K883" s="50"/>
      <c r="L883" s="11"/>
      <c r="M883" s="11"/>
      <c r="N883" s="11"/>
      <c r="O883" s="11"/>
    </row>
    <row r="884" spans="3:15" x14ac:dyDescent="0.2">
      <c r="C884" s="11"/>
      <c r="D884" s="48"/>
      <c r="E884" s="48"/>
      <c r="F884" s="11"/>
      <c r="G884" s="11"/>
      <c r="H884" s="11"/>
      <c r="I884" s="12"/>
      <c r="J884" s="49"/>
      <c r="K884" s="50"/>
      <c r="L884" s="11"/>
      <c r="M884" s="11"/>
      <c r="N884" s="11"/>
      <c r="O884" s="11"/>
    </row>
    <row r="885" spans="3:15" x14ac:dyDescent="0.2">
      <c r="C885" s="11"/>
      <c r="D885" s="48"/>
      <c r="E885" s="48"/>
      <c r="F885" s="11"/>
      <c r="G885" s="11"/>
      <c r="H885" s="11"/>
      <c r="I885" s="12"/>
      <c r="J885" s="49"/>
      <c r="K885" s="50"/>
      <c r="L885" s="11"/>
      <c r="M885" s="11"/>
      <c r="N885" s="11"/>
      <c r="O885" s="11"/>
    </row>
    <row r="886" spans="3:15" x14ac:dyDescent="0.2">
      <c r="C886" s="11"/>
      <c r="D886" s="48"/>
      <c r="E886" s="48"/>
      <c r="F886" s="11"/>
      <c r="G886" s="11"/>
      <c r="H886" s="11"/>
      <c r="I886" s="12"/>
      <c r="J886" s="49"/>
      <c r="K886" s="50"/>
      <c r="L886" s="11"/>
      <c r="M886" s="11"/>
      <c r="N886" s="11"/>
      <c r="O886" s="11"/>
    </row>
    <row r="887" spans="3:15" x14ac:dyDescent="0.2">
      <c r="C887" s="11"/>
      <c r="D887" s="48"/>
      <c r="E887" s="48"/>
      <c r="F887" s="11"/>
      <c r="G887" s="11"/>
      <c r="H887" s="11"/>
      <c r="I887" s="12"/>
      <c r="J887" s="49"/>
      <c r="K887" s="50"/>
      <c r="L887" s="11"/>
      <c r="M887" s="11"/>
      <c r="N887" s="11"/>
      <c r="O887" s="11"/>
    </row>
    <row r="888" spans="3:15" x14ac:dyDescent="0.2">
      <c r="C888" s="11"/>
      <c r="D888" s="48"/>
      <c r="E888" s="48"/>
      <c r="F888" s="11"/>
      <c r="G888" s="11"/>
      <c r="H888" s="11"/>
      <c r="I888" s="12"/>
      <c r="J888" s="49"/>
      <c r="K888" s="50"/>
      <c r="L888" s="11"/>
      <c r="M888" s="11"/>
      <c r="N888" s="11"/>
      <c r="O888" s="11"/>
    </row>
    <row r="889" spans="3:15" x14ac:dyDescent="0.2">
      <c r="C889" s="11"/>
      <c r="D889" s="48"/>
      <c r="E889" s="48"/>
      <c r="F889" s="11"/>
      <c r="G889" s="11"/>
      <c r="H889" s="11"/>
      <c r="I889" s="12"/>
      <c r="J889" s="49"/>
      <c r="K889" s="50"/>
      <c r="L889" s="11"/>
      <c r="M889" s="11"/>
      <c r="N889" s="11"/>
      <c r="O889" s="11"/>
    </row>
    <row r="890" spans="3:15" x14ac:dyDescent="0.2">
      <c r="C890" s="11"/>
      <c r="D890" s="48"/>
      <c r="E890" s="48"/>
      <c r="F890" s="11"/>
      <c r="G890" s="11"/>
      <c r="H890" s="11"/>
      <c r="I890" s="12"/>
      <c r="J890" s="49"/>
      <c r="K890" s="50"/>
      <c r="L890" s="11"/>
      <c r="M890" s="11"/>
      <c r="N890" s="11"/>
      <c r="O890" s="11"/>
    </row>
    <row r="891" spans="3:15" x14ac:dyDescent="0.2">
      <c r="C891" s="11"/>
      <c r="D891" s="48"/>
      <c r="E891" s="48"/>
      <c r="F891" s="11"/>
      <c r="G891" s="11"/>
      <c r="H891" s="11"/>
      <c r="I891" s="12"/>
      <c r="J891" s="49"/>
      <c r="K891" s="50"/>
      <c r="L891" s="11"/>
      <c r="M891" s="11"/>
      <c r="N891" s="11"/>
      <c r="O891" s="11"/>
    </row>
    <row r="892" spans="3:15" x14ac:dyDescent="0.2">
      <c r="C892" s="11"/>
      <c r="D892" s="48"/>
      <c r="E892" s="48"/>
      <c r="F892" s="11"/>
      <c r="G892" s="11"/>
      <c r="H892" s="11"/>
      <c r="I892" s="12"/>
      <c r="J892" s="49"/>
      <c r="K892" s="50"/>
      <c r="L892" s="11"/>
      <c r="M892" s="11"/>
      <c r="N892" s="11"/>
      <c r="O892" s="11"/>
    </row>
    <row r="893" spans="3:15" x14ac:dyDescent="0.2">
      <c r="C893" s="11"/>
      <c r="D893" s="48"/>
      <c r="E893" s="48"/>
      <c r="F893" s="11"/>
      <c r="G893" s="11"/>
      <c r="H893" s="11"/>
      <c r="I893" s="12"/>
      <c r="J893" s="49"/>
      <c r="K893" s="50"/>
      <c r="L893" s="11"/>
      <c r="M893" s="11"/>
      <c r="N893" s="11"/>
      <c r="O893" s="11"/>
    </row>
    <row r="894" spans="3:15" x14ac:dyDescent="0.2">
      <c r="C894" s="11"/>
      <c r="D894" s="48"/>
      <c r="E894" s="48"/>
      <c r="F894" s="11"/>
      <c r="G894" s="11"/>
      <c r="H894" s="11"/>
      <c r="I894" s="12"/>
      <c r="J894" s="49"/>
      <c r="K894" s="50"/>
      <c r="L894" s="11"/>
      <c r="M894" s="11"/>
      <c r="N894" s="11"/>
      <c r="O894" s="11"/>
    </row>
    <row r="895" spans="3:15" x14ac:dyDescent="0.2">
      <c r="C895" s="11"/>
      <c r="D895" s="48"/>
      <c r="E895" s="48"/>
      <c r="F895" s="11"/>
      <c r="G895" s="11"/>
      <c r="H895" s="11"/>
      <c r="I895" s="12"/>
      <c r="J895" s="49"/>
      <c r="K895" s="50"/>
      <c r="L895" s="11"/>
      <c r="M895" s="11"/>
      <c r="N895" s="11"/>
      <c r="O895" s="11"/>
    </row>
    <row r="896" spans="3:15" x14ac:dyDescent="0.2">
      <c r="C896" s="11"/>
      <c r="D896" s="48"/>
      <c r="E896" s="48"/>
      <c r="F896" s="11"/>
      <c r="G896" s="11"/>
      <c r="H896" s="11"/>
      <c r="I896" s="12"/>
      <c r="J896" s="49"/>
      <c r="K896" s="50"/>
      <c r="L896" s="11"/>
      <c r="M896" s="11"/>
      <c r="N896" s="11"/>
      <c r="O896" s="11"/>
    </row>
    <row r="897" spans="3:15" x14ac:dyDescent="0.2">
      <c r="C897" s="11"/>
      <c r="D897" s="48"/>
      <c r="E897" s="48"/>
      <c r="F897" s="11"/>
      <c r="G897" s="11"/>
      <c r="H897" s="11"/>
      <c r="I897" s="12"/>
      <c r="J897" s="49"/>
      <c r="K897" s="50"/>
      <c r="L897" s="11"/>
      <c r="M897" s="11"/>
      <c r="N897" s="11"/>
      <c r="O897" s="11"/>
    </row>
    <row r="898" spans="3:15" x14ac:dyDescent="0.2">
      <c r="C898" s="11"/>
      <c r="D898" s="48"/>
      <c r="E898" s="48"/>
      <c r="F898" s="11"/>
      <c r="G898" s="11"/>
      <c r="H898" s="11"/>
      <c r="I898" s="12"/>
      <c r="J898" s="49"/>
      <c r="K898" s="50"/>
      <c r="L898" s="11"/>
      <c r="M898" s="11"/>
      <c r="N898" s="11"/>
      <c r="O898" s="11"/>
    </row>
    <row r="899" spans="3:15" x14ac:dyDescent="0.2">
      <c r="C899" s="11"/>
      <c r="D899" s="48"/>
      <c r="E899" s="48"/>
      <c r="F899" s="11"/>
      <c r="G899" s="11"/>
      <c r="H899" s="11"/>
      <c r="I899" s="12"/>
      <c r="J899" s="49"/>
      <c r="K899" s="50"/>
      <c r="L899" s="11"/>
      <c r="M899" s="11"/>
      <c r="N899" s="11"/>
      <c r="O899" s="11"/>
    </row>
    <row r="900" spans="3:15" x14ac:dyDescent="0.2">
      <c r="C900" s="11"/>
      <c r="D900" s="48"/>
      <c r="E900" s="48"/>
      <c r="F900" s="11"/>
      <c r="G900" s="11"/>
      <c r="H900" s="11"/>
      <c r="I900" s="12"/>
      <c r="J900" s="49"/>
      <c r="K900" s="50"/>
      <c r="L900" s="11"/>
      <c r="M900" s="11"/>
      <c r="N900" s="11"/>
      <c r="O900" s="11"/>
    </row>
    <row r="901" spans="3:15" x14ac:dyDescent="0.2">
      <c r="C901" s="11"/>
      <c r="D901" s="48"/>
      <c r="E901" s="48"/>
      <c r="F901" s="11"/>
      <c r="G901" s="11"/>
      <c r="H901" s="11"/>
      <c r="I901" s="12"/>
      <c r="J901" s="49"/>
      <c r="K901" s="50"/>
      <c r="L901" s="11"/>
      <c r="M901" s="11"/>
      <c r="N901" s="11"/>
      <c r="O901" s="11"/>
    </row>
    <row r="902" spans="3:15" x14ac:dyDescent="0.2">
      <c r="C902" s="11"/>
      <c r="D902" s="48"/>
      <c r="E902" s="48"/>
      <c r="F902" s="11"/>
      <c r="G902" s="11"/>
      <c r="H902" s="11"/>
      <c r="I902" s="12"/>
      <c r="J902" s="49"/>
      <c r="K902" s="50"/>
      <c r="L902" s="11"/>
      <c r="M902" s="11"/>
      <c r="N902" s="11"/>
      <c r="O902" s="11"/>
    </row>
    <row r="903" spans="3:15" x14ac:dyDescent="0.2">
      <c r="C903" s="11"/>
      <c r="D903" s="48"/>
      <c r="E903" s="48"/>
      <c r="F903" s="11"/>
      <c r="G903" s="11"/>
      <c r="H903" s="11"/>
      <c r="I903" s="12"/>
      <c r="J903" s="49"/>
      <c r="K903" s="50"/>
      <c r="L903" s="11"/>
      <c r="M903" s="11"/>
      <c r="N903" s="11"/>
      <c r="O903" s="11"/>
    </row>
    <row r="904" spans="3:15" x14ac:dyDescent="0.2">
      <c r="C904" s="11"/>
      <c r="D904" s="48"/>
      <c r="E904" s="48"/>
      <c r="F904" s="11"/>
      <c r="G904" s="11"/>
      <c r="H904" s="11"/>
      <c r="I904" s="12"/>
      <c r="J904" s="49"/>
      <c r="K904" s="50"/>
      <c r="L904" s="11"/>
      <c r="M904" s="11"/>
      <c r="N904" s="11"/>
      <c r="O904" s="11"/>
    </row>
    <row r="905" spans="3:15" x14ac:dyDescent="0.2">
      <c r="C905" s="11"/>
      <c r="D905" s="48"/>
      <c r="E905" s="48"/>
      <c r="F905" s="11"/>
      <c r="G905" s="11"/>
      <c r="H905" s="11"/>
      <c r="I905" s="12"/>
      <c r="J905" s="49"/>
      <c r="K905" s="50"/>
      <c r="L905" s="11"/>
      <c r="M905" s="11"/>
      <c r="N905" s="11"/>
      <c r="O905" s="11"/>
    </row>
    <row r="906" spans="3:15" x14ac:dyDescent="0.2">
      <c r="C906" s="11"/>
      <c r="D906" s="48"/>
      <c r="E906" s="48"/>
      <c r="F906" s="11"/>
      <c r="G906" s="11"/>
      <c r="H906" s="11"/>
      <c r="I906" s="12"/>
      <c r="J906" s="49"/>
      <c r="K906" s="50"/>
      <c r="L906" s="11"/>
      <c r="M906" s="11"/>
      <c r="N906" s="11"/>
      <c r="O906" s="11"/>
    </row>
    <row r="907" spans="3:15" x14ac:dyDescent="0.2">
      <c r="C907" s="11"/>
      <c r="D907" s="48"/>
      <c r="E907" s="48"/>
      <c r="F907" s="11"/>
      <c r="G907" s="11"/>
      <c r="H907" s="11"/>
      <c r="I907" s="12"/>
      <c r="J907" s="49"/>
      <c r="K907" s="50"/>
      <c r="L907" s="11"/>
      <c r="M907" s="11"/>
      <c r="N907" s="11"/>
      <c r="O907" s="11"/>
    </row>
    <row r="908" spans="3:15" x14ac:dyDescent="0.2">
      <c r="C908" s="11"/>
      <c r="D908" s="48"/>
      <c r="E908" s="48"/>
      <c r="F908" s="11"/>
      <c r="G908" s="11"/>
      <c r="H908" s="11"/>
      <c r="I908" s="12"/>
      <c r="J908" s="49"/>
      <c r="K908" s="50"/>
      <c r="L908" s="11"/>
      <c r="M908" s="11"/>
      <c r="N908" s="11"/>
      <c r="O908" s="11"/>
    </row>
    <row r="909" spans="3:15" x14ac:dyDescent="0.2">
      <c r="C909" s="11"/>
      <c r="D909" s="48"/>
      <c r="E909" s="48"/>
      <c r="F909" s="11"/>
      <c r="G909" s="11"/>
      <c r="H909" s="11"/>
      <c r="I909" s="12"/>
      <c r="J909" s="49"/>
      <c r="K909" s="50"/>
      <c r="L909" s="11"/>
      <c r="M909" s="11"/>
      <c r="N909" s="11"/>
      <c r="O909" s="11"/>
    </row>
    <row r="910" spans="3:15" x14ac:dyDescent="0.2">
      <c r="C910" s="11"/>
      <c r="D910" s="48"/>
      <c r="E910" s="48"/>
      <c r="F910" s="11"/>
      <c r="G910" s="11"/>
      <c r="H910" s="11"/>
      <c r="I910" s="12"/>
      <c r="J910" s="49"/>
      <c r="K910" s="50"/>
      <c r="L910" s="11"/>
      <c r="M910" s="11"/>
      <c r="N910" s="11"/>
      <c r="O910" s="11"/>
    </row>
    <row r="911" spans="3:15" x14ac:dyDescent="0.2">
      <c r="C911" s="11"/>
      <c r="D911" s="48"/>
      <c r="E911" s="48"/>
      <c r="F911" s="11"/>
      <c r="G911" s="11"/>
      <c r="H911" s="11"/>
      <c r="I911" s="12"/>
      <c r="J911" s="49"/>
      <c r="K911" s="50"/>
      <c r="L911" s="11"/>
      <c r="M911" s="11"/>
      <c r="N911" s="11"/>
      <c r="O911" s="11"/>
    </row>
    <row r="912" spans="3:15" x14ac:dyDescent="0.2">
      <c r="C912" s="11"/>
      <c r="D912" s="48"/>
      <c r="E912" s="48"/>
      <c r="F912" s="11"/>
      <c r="G912" s="11"/>
      <c r="H912" s="11"/>
      <c r="I912" s="12"/>
      <c r="J912" s="49"/>
      <c r="K912" s="50"/>
      <c r="L912" s="11"/>
      <c r="M912" s="11"/>
      <c r="N912" s="11"/>
      <c r="O912" s="11"/>
    </row>
    <row r="913" spans="3:15" x14ac:dyDescent="0.2">
      <c r="C913" s="11"/>
      <c r="D913" s="48"/>
      <c r="E913" s="48"/>
      <c r="F913" s="11"/>
      <c r="G913" s="11"/>
      <c r="H913" s="11"/>
      <c r="I913" s="12"/>
      <c r="J913" s="49"/>
      <c r="K913" s="50"/>
      <c r="L913" s="11"/>
      <c r="M913" s="11"/>
      <c r="N913" s="11"/>
      <c r="O913" s="11"/>
    </row>
    <row r="914" spans="3:15" x14ac:dyDescent="0.2">
      <c r="C914" s="11"/>
      <c r="D914" s="48"/>
      <c r="E914" s="48"/>
      <c r="F914" s="11"/>
      <c r="G914" s="11"/>
      <c r="H914" s="11"/>
      <c r="I914" s="12"/>
      <c r="J914" s="49"/>
      <c r="K914" s="50"/>
      <c r="L914" s="11"/>
      <c r="M914" s="11"/>
      <c r="N914" s="11"/>
      <c r="O914" s="11"/>
    </row>
    <row r="915" spans="3:15" x14ac:dyDescent="0.2">
      <c r="C915" s="11"/>
      <c r="D915" s="48"/>
      <c r="E915" s="48"/>
      <c r="F915" s="11"/>
      <c r="G915" s="11"/>
      <c r="H915" s="11"/>
      <c r="I915" s="12"/>
      <c r="J915" s="49"/>
      <c r="K915" s="50"/>
      <c r="L915" s="11"/>
      <c r="M915" s="11"/>
      <c r="N915" s="11"/>
      <c r="O915" s="11"/>
    </row>
    <row r="916" spans="3:15" x14ac:dyDescent="0.2">
      <c r="C916" s="11"/>
      <c r="D916" s="48"/>
      <c r="E916" s="48"/>
      <c r="F916" s="11"/>
      <c r="G916" s="11"/>
      <c r="H916" s="11"/>
      <c r="I916" s="12"/>
      <c r="J916" s="49"/>
      <c r="K916" s="50"/>
      <c r="L916" s="11"/>
      <c r="M916" s="11"/>
      <c r="N916" s="11"/>
      <c r="O916" s="11"/>
    </row>
    <row r="917" spans="3:15" x14ac:dyDescent="0.2">
      <c r="C917" s="11"/>
      <c r="D917" s="48"/>
      <c r="E917" s="48"/>
      <c r="F917" s="11"/>
      <c r="G917" s="11"/>
      <c r="H917" s="11"/>
      <c r="I917" s="12"/>
      <c r="J917" s="49"/>
      <c r="K917" s="50"/>
      <c r="L917" s="11"/>
      <c r="M917" s="11"/>
      <c r="N917" s="11"/>
      <c r="O917" s="11"/>
    </row>
    <row r="918" spans="3:15" x14ac:dyDescent="0.2">
      <c r="C918" s="11"/>
      <c r="D918" s="48"/>
      <c r="E918" s="48"/>
      <c r="F918" s="11"/>
      <c r="G918" s="11"/>
      <c r="H918" s="11"/>
      <c r="I918" s="12"/>
      <c r="J918" s="49"/>
      <c r="K918" s="50"/>
      <c r="L918" s="11"/>
      <c r="M918" s="11"/>
      <c r="N918" s="11"/>
      <c r="O918" s="11"/>
    </row>
    <row r="919" spans="3:15" x14ac:dyDescent="0.2">
      <c r="C919" s="11"/>
      <c r="D919" s="48"/>
      <c r="E919" s="48"/>
      <c r="F919" s="11"/>
      <c r="G919" s="11"/>
      <c r="H919" s="11"/>
      <c r="I919" s="12"/>
      <c r="J919" s="49"/>
      <c r="K919" s="50"/>
      <c r="L919" s="11"/>
      <c r="M919" s="11"/>
      <c r="N919" s="11"/>
      <c r="O919" s="11"/>
    </row>
    <row r="920" spans="3:15" x14ac:dyDescent="0.2">
      <c r="C920" s="11"/>
      <c r="D920" s="48"/>
      <c r="E920" s="48"/>
      <c r="F920" s="11"/>
      <c r="G920" s="11"/>
      <c r="H920" s="11"/>
      <c r="I920" s="12"/>
      <c r="J920" s="49"/>
      <c r="K920" s="50"/>
      <c r="L920" s="11"/>
      <c r="M920" s="11"/>
      <c r="N920" s="11"/>
      <c r="O920" s="11"/>
    </row>
    <row r="921" spans="3:15" x14ac:dyDescent="0.2">
      <c r="C921" s="11"/>
      <c r="D921" s="48"/>
      <c r="E921" s="48"/>
      <c r="F921" s="11"/>
      <c r="G921" s="11"/>
      <c r="H921" s="11"/>
      <c r="I921" s="12"/>
      <c r="J921" s="49"/>
      <c r="K921" s="50"/>
      <c r="L921" s="11"/>
      <c r="M921" s="11"/>
      <c r="N921" s="11"/>
      <c r="O921" s="11"/>
    </row>
    <row r="922" spans="3:15" x14ac:dyDescent="0.2">
      <c r="C922" s="11"/>
      <c r="D922" s="48"/>
      <c r="E922" s="48"/>
      <c r="F922" s="11"/>
      <c r="G922" s="11"/>
      <c r="H922" s="11"/>
      <c r="I922" s="12"/>
      <c r="J922" s="49"/>
      <c r="K922" s="50"/>
      <c r="L922" s="11"/>
      <c r="M922" s="11"/>
      <c r="N922" s="11"/>
      <c r="O922" s="11"/>
    </row>
    <row r="923" spans="3:15" x14ac:dyDescent="0.2">
      <c r="C923" s="11"/>
      <c r="D923" s="48"/>
      <c r="E923" s="48"/>
      <c r="F923" s="11"/>
      <c r="G923" s="11"/>
      <c r="H923" s="11"/>
      <c r="I923" s="12"/>
      <c r="J923" s="49"/>
      <c r="K923" s="50"/>
      <c r="L923" s="11"/>
      <c r="M923" s="11"/>
      <c r="N923" s="11"/>
      <c r="O923" s="11"/>
    </row>
    <row r="924" spans="3:15" x14ac:dyDescent="0.2">
      <c r="C924" s="11"/>
      <c r="D924" s="48"/>
      <c r="E924" s="48"/>
      <c r="F924" s="11"/>
      <c r="G924" s="11"/>
      <c r="H924" s="11"/>
      <c r="I924" s="12"/>
      <c r="J924" s="49"/>
      <c r="K924" s="50"/>
      <c r="L924" s="11"/>
      <c r="M924" s="11"/>
      <c r="N924" s="11"/>
      <c r="O924" s="11"/>
    </row>
    <row r="925" spans="3:15" x14ac:dyDescent="0.2">
      <c r="C925" s="11"/>
      <c r="D925" s="48"/>
      <c r="E925" s="48"/>
      <c r="F925" s="11"/>
      <c r="G925" s="11"/>
      <c r="H925" s="11"/>
      <c r="I925" s="12"/>
      <c r="J925" s="49"/>
      <c r="K925" s="50"/>
      <c r="L925" s="11"/>
      <c r="M925" s="11"/>
      <c r="N925" s="11"/>
      <c r="O925" s="11"/>
    </row>
    <row r="926" spans="3:15" x14ac:dyDescent="0.2">
      <c r="C926" s="11"/>
      <c r="D926" s="48"/>
      <c r="E926" s="48"/>
      <c r="F926" s="11"/>
      <c r="G926" s="11"/>
      <c r="H926" s="11"/>
      <c r="I926" s="12"/>
      <c r="J926" s="49"/>
      <c r="K926" s="50"/>
      <c r="L926" s="11"/>
      <c r="M926" s="11"/>
      <c r="N926" s="11"/>
      <c r="O926" s="11"/>
    </row>
    <row r="927" spans="3:15" x14ac:dyDescent="0.2">
      <c r="C927" s="11"/>
      <c r="D927" s="48"/>
      <c r="E927" s="48"/>
      <c r="F927" s="11"/>
      <c r="G927" s="11"/>
      <c r="H927" s="11"/>
      <c r="I927" s="12"/>
      <c r="J927" s="49"/>
      <c r="K927" s="50"/>
      <c r="L927" s="11"/>
      <c r="M927" s="11"/>
      <c r="N927" s="11"/>
      <c r="O927" s="11"/>
    </row>
    <row r="928" spans="3:15" x14ac:dyDescent="0.2">
      <c r="C928" s="11"/>
      <c r="D928" s="48"/>
      <c r="E928" s="48"/>
      <c r="F928" s="11"/>
      <c r="G928" s="11"/>
      <c r="H928" s="11"/>
      <c r="I928" s="12"/>
      <c r="J928" s="49"/>
      <c r="K928" s="50"/>
      <c r="L928" s="11"/>
      <c r="M928" s="11"/>
      <c r="N928" s="11"/>
      <c r="O928" s="11"/>
    </row>
    <row r="929" spans="3:15" x14ac:dyDescent="0.2">
      <c r="C929" s="11"/>
      <c r="D929" s="48"/>
      <c r="E929" s="48"/>
      <c r="F929" s="11"/>
      <c r="G929" s="11"/>
      <c r="H929" s="11"/>
      <c r="I929" s="12"/>
      <c r="J929" s="49"/>
      <c r="K929" s="50"/>
      <c r="L929" s="11"/>
      <c r="M929" s="11"/>
      <c r="N929" s="11"/>
      <c r="O929" s="11"/>
    </row>
    <row r="930" spans="3:15" x14ac:dyDescent="0.2">
      <c r="C930" s="11"/>
      <c r="D930" s="48"/>
      <c r="E930" s="48"/>
      <c r="F930" s="11"/>
      <c r="G930" s="11"/>
      <c r="H930" s="11"/>
      <c r="I930" s="12"/>
      <c r="J930" s="49"/>
      <c r="K930" s="50"/>
      <c r="L930" s="11"/>
      <c r="M930" s="11"/>
      <c r="N930" s="11"/>
      <c r="O930" s="11"/>
    </row>
    <row r="931" spans="3:15" x14ac:dyDescent="0.2">
      <c r="C931" s="11"/>
      <c r="D931" s="48"/>
      <c r="E931" s="48"/>
      <c r="F931" s="11"/>
      <c r="G931" s="11"/>
      <c r="H931" s="11"/>
      <c r="I931" s="12"/>
      <c r="J931" s="49"/>
      <c r="K931" s="50"/>
      <c r="L931" s="11"/>
      <c r="M931" s="11"/>
      <c r="N931" s="11"/>
      <c r="O931" s="11"/>
    </row>
    <row r="932" spans="3:15" x14ac:dyDescent="0.2">
      <c r="C932" s="11"/>
      <c r="D932" s="48"/>
      <c r="E932" s="48"/>
      <c r="F932" s="11"/>
      <c r="G932" s="11"/>
      <c r="H932" s="11"/>
      <c r="I932" s="12"/>
      <c r="J932" s="49"/>
      <c r="K932" s="50"/>
      <c r="L932" s="11"/>
      <c r="M932" s="11"/>
      <c r="N932" s="11"/>
      <c r="O932" s="11"/>
    </row>
    <row r="933" spans="3:15" x14ac:dyDescent="0.2">
      <c r="C933" s="11"/>
      <c r="D933" s="48"/>
      <c r="E933" s="48"/>
      <c r="F933" s="11"/>
      <c r="G933" s="11"/>
      <c r="H933" s="11"/>
      <c r="I933" s="12"/>
      <c r="J933" s="49"/>
      <c r="K933" s="50"/>
      <c r="L933" s="11"/>
      <c r="M933" s="11"/>
      <c r="N933" s="11"/>
      <c r="O933" s="11"/>
    </row>
    <row r="934" spans="3:15" x14ac:dyDescent="0.2">
      <c r="C934" s="11"/>
      <c r="D934" s="48"/>
      <c r="E934" s="48"/>
      <c r="F934" s="11"/>
      <c r="G934" s="11"/>
      <c r="H934" s="11"/>
      <c r="I934" s="12"/>
      <c r="J934" s="49"/>
      <c r="K934" s="50"/>
      <c r="L934" s="11"/>
      <c r="M934" s="11"/>
      <c r="N934" s="11"/>
      <c r="O934" s="11"/>
    </row>
    <row r="935" spans="3:15" x14ac:dyDescent="0.2">
      <c r="C935" s="11"/>
      <c r="D935" s="48"/>
      <c r="E935" s="48"/>
      <c r="F935" s="11"/>
      <c r="G935" s="11"/>
      <c r="H935" s="11"/>
      <c r="I935" s="12"/>
      <c r="J935" s="49"/>
      <c r="K935" s="50"/>
      <c r="L935" s="11"/>
      <c r="M935" s="11"/>
      <c r="N935" s="11"/>
      <c r="O935" s="11"/>
    </row>
    <row r="936" spans="3:15" x14ac:dyDescent="0.2">
      <c r="C936" s="11"/>
      <c r="D936" s="48"/>
      <c r="E936" s="48"/>
      <c r="F936" s="11"/>
      <c r="G936" s="11"/>
      <c r="H936" s="11"/>
      <c r="I936" s="12"/>
      <c r="J936" s="49"/>
      <c r="K936" s="50"/>
      <c r="L936" s="11"/>
      <c r="M936" s="11"/>
      <c r="N936" s="11"/>
      <c r="O936" s="11"/>
    </row>
    <row r="937" spans="3:15" x14ac:dyDescent="0.2">
      <c r="C937" s="11"/>
      <c r="D937" s="48"/>
      <c r="E937" s="48"/>
      <c r="F937" s="11"/>
      <c r="G937" s="11"/>
      <c r="H937" s="11"/>
      <c r="I937" s="12"/>
      <c r="J937" s="49"/>
      <c r="K937" s="50"/>
      <c r="L937" s="11"/>
      <c r="M937" s="11"/>
      <c r="N937" s="11"/>
      <c r="O937" s="11"/>
    </row>
    <row r="938" spans="3:15" x14ac:dyDescent="0.2">
      <c r="C938" s="11"/>
      <c r="D938" s="48"/>
      <c r="E938" s="48"/>
      <c r="F938" s="11"/>
      <c r="G938" s="11"/>
      <c r="H938" s="11"/>
      <c r="I938" s="12"/>
      <c r="J938" s="49"/>
      <c r="K938" s="50"/>
      <c r="L938" s="11"/>
      <c r="M938" s="11"/>
      <c r="N938" s="11"/>
      <c r="O938" s="11"/>
    </row>
    <row r="939" spans="3:15" x14ac:dyDescent="0.2">
      <c r="C939" s="11"/>
      <c r="D939" s="48"/>
      <c r="E939" s="48"/>
      <c r="F939" s="11"/>
      <c r="G939" s="11"/>
      <c r="H939" s="11"/>
      <c r="I939" s="12"/>
      <c r="J939" s="49"/>
      <c r="K939" s="50"/>
      <c r="L939" s="11"/>
      <c r="M939" s="11"/>
      <c r="N939" s="11"/>
      <c r="O939" s="11"/>
    </row>
    <row r="940" spans="3:15" x14ac:dyDescent="0.2">
      <c r="C940" s="11"/>
      <c r="D940" s="48"/>
      <c r="E940" s="48"/>
      <c r="F940" s="11"/>
      <c r="G940" s="11"/>
      <c r="H940" s="11"/>
      <c r="I940" s="12"/>
      <c r="J940" s="49"/>
      <c r="K940" s="50"/>
      <c r="L940" s="11"/>
      <c r="M940" s="11"/>
      <c r="N940" s="11"/>
      <c r="O940" s="11"/>
    </row>
    <row r="941" spans="3:15" x14ac:dyDescent="0.2">
      <c r="C941" s="11"/>
      <c r="D941" s="48"/>
      <c r="E941" s="48"/>
      <c r="F941" s="11"/>
      <c r="G941" s="11"/>
      <c r="H941" s="11"/>
      <c r="I941" s="12"/>
      <c r="J941" s="49"/>
      <c r="K941" s="50"/>
      <c r="L941" s="11"/>
      <c r="M941" s="11"/>
      <c r="N941" s="11"/>
      <c r="O941" s="11"/>
    </row>
    <row r="942" spans="3:15" x14ac:dyDescent="0.2">
      <c r="C942" s="11"/>
      <c r="D942" s="48"/>
      <c r="E942" s="48"/>
      <c r="F942" s="11"/>
      <c r="G942" s="11"/>
      <c r="H942" s="11"/>
      <c r="I942" s="12"/>
      <c r="J942" s="49"/>
      <c r="K942" s="50"/>
      <c r="L942" s="11"/>
      <c r="M942" s="11"/>
      <c r="N942" s="11"/>
      <c r="O942" s="11"/>
    </row>
    <row r="943" spans="3:15" x14ac:dyDescent="0.2">
      <c r="C943" s="11"/>
      <c r="D943" s="48"/>
      <c r="E943" s="48"/>
      <c r="F943" s="11"/>
      <c r="G943" s="11"/>
      <c r="H943" s="11"/>
      <c r="I943" s="12"/>
      <c r="J943" s="49"/>
      <c r="K943" s="50"/>
      <c r="L943" s="11"/>
      <c r="M943" s="11"/>
      <c r="N943" s="11"/>
      <c r="O943" s="11"/>
    </row>
    <row r="944" spans="3:15" x14ac:dyDescent="0.2">
      <c r="C944" s="11"/>
      <c r="D944" s="48"/>
      <c r="E944" s="48"/>
      <c r="F944" s="11"/>
      <c r="G944" s="11"/>
      <c r="H944" s="11"/>
      <c r="I944" s="12"/>
      <c r="J944" s="49"/>
      <c r="K944" s="50"/>
      <c r="L944" s="11"/>
      <c r="M944" s="11"/>
      <c r="N944" s="11"/>
      <c r="O944" s="11"/>
    </row>
    <row r="945" spans="3:15" x14ac:dyDescent="0.2">
      <c r="C945" s="11"/>
      <c r="D945" s="48"/>
      <c r="E945" s="48"/>
      <c r="F945" s="11"/>
      <c r="G945" s="11"/>
      <c r="H945" s="11"/>
      <c r="I945" s="12"/>
      <c r="J945" s="49"/>
      <c r="K945" s="50"/>
      <c r="L945" s="11"/>
      <c r="M945" s="11"/>
      <c r="N945" s="11"/>
      <c r="O945" s="11"/>
    </row>
    <row r="946" spans="3:15" x14ac:dyDescent="0.2">
      <c r="C946" s="11"/>
      <c r="D946" s="48"/>
      <c r="E946" s="48"/>
      <c r="F946" s="11"/>
      <c r="G946" s="11"/>
      <c r="H946" s="11"/>
      <c r="I946" s="12"/>
      <c r="J946" s="49"/>
      <c r="K946" s="50"/>
      <c r="L946" s="11"/>
      <c r="M946" s="11"/>
      <c r="N946" s="11"/>
      <c r="O946" s="11"/>
    </row>
    <row r="947" spans="3:15" x14ac:dyDescent="0.2">
      <c r="C947" s="11"/>
      <c r="D947" s="48"/>
      <c r="E947" s="48"/>
      <c r="F947" s="11"/>
      <c r="G947" s="11"/>
      <c r="H947" s="11"/>
      <c r="I947" s="12"/>
      <c r="J947" s="49"/>
      <c r="K947" s="50"/>
      <c r="L947" s="11"/>
      <c r="M947" s="11"/>
      <c r="N947" s="11"/>
      <c r="O947" s="11"/>
    </row>
    <row r="948" spans="3:15" x14ac:dyDescent="0.2">
      <c r="C948" s="11"/>
      <c r="D948" s="48"/>
      <c r="E948" s="48"/>
      <c r="F948" s="11"/>
      <c r="G948" s="11"/>
      <c r="H948" s="11"/>
      <c r="I948" s="12"/>
      <c r="J948" s="49"/>
      <c r="K948" s="50"/>
      <c r="L948" s="11"/>
      <c r="M948" s="11"/>
      <c r="N948" s="11"/>
      <c r="O948" s="11"/>
    </row>
    <row r="949" spans="3:15" x14ac:dyDescent="0.2">
      <c r="C949" s="11"/>
      <c r="D949" s="48"/>
      <c r="E949" s="48"/>
      <c r="F949" s="11"/>
      <c r="G949" s="11"/>
      <c r="H949" s="11"/>
      <c r="I949" s="12"/>
      <c r="J949" s="49"/>
      <c r="K949" s="50"/>
      <c r="L949" s="11"/>
      <c r="M949" s="11"/>
      <c r="N949" s="11"/>
      <c r="O949" s="11"/>
    </row>
    <row r="950" spans="3:15" x14ac:dyDescent="0.2">
      <c r="C950" s="11"/>
      <c r="D950" s="48"/>
      <c r="E950" s="48"/>
      <c r="F950" s="11"/>
      <c r="G950" s="11"/>
      <c r="H950" s="11"/>
      <c r="I950" s="12"/>
      <c r="J950" s="49"/>
      <c r="K950" s="50"/>
      <c r="L950" s="11"/>
      <c r="M950" s="11"/>
      <c r="N950" s="11"/>
      <c r="O950" s="11"/>
    </row>
    <row r="951" spans="3:15" x14ac:dyDescent="0.2">
      <c r="C951" s="11"/>
      <c r="D951" s="48"/>
      <c r="E951" s="48"/>
      <c r="F951" s="11"/>
      <c r="G951" s="11"/>
      <c r="H951" s="11"/>
      <c r="I951" s="12"/>
      <c r="J951" s="49"/>
      <c r="K951" s="50"/>
      <c r="L951" s="11"/>
      <c r="M951" s="11"/>
      <c r="N951" s="11"/>
      <c r="O951" s="11"/>
    </row>
    <row r="952" spans="3:15" x14ac:dyDescent="0.2">
      <c r="C952" s="11"/>
      <c r="D952" s="48"/>
      <c r="E952" s="48"/>
      <c r="F952" s="11"/>
      <c r="G952" s="11"/>
      <c r="H952" s="11"/>
      <c r="I952" s="12"/>
      <c r="J952" s="49"/>
      <c r="K952" s="50"/>
      <c r="L952" s="11"/>
      <c r="M952" s="11"/>
      <c r="N952" s="11"/>
      <c r="O952" s="11"/>
    </row>
    <row r="953" spans="3:15" x14ac:dyDescent="0.2">
      <c r="C953" s="11"/>
      <c r="D953" s="48"/>
      <c r="E953" s="48"/>
      <c r="F953" s="11"/>
      <c r="G953" s="11"/>
      <c r="H953" s="11"/>
      <c r="I953" s="12"/>
      <c r="J953" s="49"/>
      <c r="K953" s="50"/>
      <c r="L953" s="11"/>
      <c r="M953" s="11"/>
      <c r="N953" s="11"/>
      <c r="O953" s="11"/>
    </row>
    <row r="954" spans="3:15" x14ac:dyDescent="0.2">
      <c r="C954" s="11"/>
      <c r="D954" s="48"/>
      <c r="E954" s="48"/>
      <c r="F954" s="11"/>
      <c r="G954" s="11"/>
      <c r="H954" s="11"/>
      <c r="I954" s="12"/>
      <c r="J954" s="49"/>
      <c r="K954" s="50"/>
      <c r="L954" s="11"/>
      <c r="M954" s="11"/>
      <c r="N954" s="11"/>
      <c r="O954" s="11"/>
    </row>
    <row r="955" spans="3:15" x14ac:dyDescent="0.2">
      <c r="C955" s="11"/>
      <c r="D955" s="48"/>
      <c r="E955" s="48"/>
      <c r="F955" s="11"/>
      <c r="G955" s="11"/>
      <c r="H955" s="11"/>
      <c r="I955" s="12"/>
      <c r="J955" s="49"/>
      <c r="K955" s="50"/>
      <c r="L955" s="11"/>
      <c r="M955" s="11"/>
      <c r="N955" s="11"/>
      <c r="O955" s="11"/>
    </row>
    <row r="956" spans="3:15" x14ac:dyDescent="0.2">
      <c r="C956" s="11"/>
      <c r="D956" s="48"/>
      <c r="E956" s="48"/>
      <c r="F956" s="11"/>
      <c r="G956" s="11"/>
      <c r="H956" s="11"/>
      <c r="I956" s="12"/>
      <c r="J956" s="49"/>
      <c r="K956" s="50"/>
      <c r="L956" s="11"/>
      <c r="M956" s="11"/>
      <c r="N956" s="11"/>
      <c r="O956" s="11"/>
    </row>
    <row r="957" spans="3:15" x14ac:dyDescent="0.2">
      <c r="C957" s="11"/>
      <c r="D957" s="48"/>
      <c r="E957" s="48"/>
      <c r="F957" s="11"/>
      <c r="G957" s="11"/>
      <c r="H957" s="11"/>
      <c r="I957" s="12"/>
      <c r="J957" s="49"/>
      <c r="K957" s="50"/>
      <c r="L957" s="11"/>
      <c r="M957" s="11"/>
      <c r="N957" s="11"/>
      <c r="O957" s="11"/>
    </row>
    <row r="958" spans="3:15" x14ac:dyDescent="0.2">
      <c r="C958" s="11"/>
      <c r="D958" s="48"/>
      <c r="E958" s="48"/>
      <c r="F958" s="11"/>
      <c r="G958" s="11"/>
      <c r="H958" s="11"/>
      <c r="I958" s="12"/>
      <c r="J958" s="49"/>
      <c r="K958" s="50"/>
      <c r="L958" s="11"/>
      <c r="M958" s="11"/>
      <c r="N958" s="11"/>
      <c r="O958" s="11"/>
    </row>
    <row r="959" spans="3:15" x14ac:dyDescent="0.2">
      <c r="C959" s="11"/>
      <c r="D959" s="48"/>
      <c r="E959" s="48"/>
      <c r="F959" s="11"/>
      <c r="G959" s="11"/>
      <c r="H959" s="11"/>
      <c r="I959" s="12"/>
      <c r="J959" s="49"/>
      <c r="K959" s="50"/>
      <c r="L959" s="11"/>
      <c r="M959" s="11"/>
      <c r="N959" s="11"/>
      <c r="O959" s="11"/>
    </row>
    <row r="960" spans="3:15" x14ac:dyDescent="0.2">
      <c r="C960" s="11"/>
      <c r="D960" s="48"/>
      <c r="E960" s="48"/>
      <c r="F960" s="11"/>
      <c r="G960" s="11"/>
      <c r="H960" s="11"/>
      <c r="I960" s="12"/>
      <c r="J960" s="49"/>
      <c r="K960" s="50"/>
      <c r="L960" s="11"/>
      <c r="M960" s="11"/>
      <c r="N960" s="11"/>
      <c r="O960" s="11"/>
    </row>
    <row r="961" spans="3:15" x14ac:dyDescent="0.2">
      <c r="C961" s="11"/>
      <c r="D961" s="48"/>
      <c r="E961" s="48"/>
      <c r="F961" s="11"/>
      <c r="G961" s="11"/>
      <c r="H961" s="11"/>
      <c r="I961" s="12"/>
      <c r="J961" s="49"/>
      <c r="K961" s="50"/>
      <c r="L961" s="11"/>
      <c r="M961" s="11"/>
      <c r="N961" s="11"/>
      <c r="O961" s="11"/>
    </row>
    <row r="962" spans="3:15" x14ac:dyDescent="0.2">
      <c r="C962" s="11"/>
      <c r="D962" s="48"/>
      <c r="E962" s="48"/>
      <c r="F962" s="11"/>
      <c r="G962" s="11"/>
      <c r="H962" s="11"/>
      <c r="I962" s="12"/>
      <c r="J962" s="49"/>
      <c r="K962" s="50"/>
      <c r="L962" s="11"/>
      <c r="M962" s="11"/>
      <c r="N962" s="11"/>
      <c r="O962" s="11"/>
    </row>
    <row r="963" spans="3:15" x14ac:dyDescent="0.2">
      <c r="C963" s="11"/>
      <c r="D963" s="48"/>
      <c r="E963" s="48"/>
      <c r="F963" s="11"/>
      <c r="G963" s="11"/>
      <c r="H963" s="11"/>
      <c r="I963" s="12"/>
      <c r="J963" s="49"/>
      <c r="K963" s="50"/>
      <c r="L963" s="11"/>
      <c r="M963" s="11"/>
      <c r="N963" s="11"/>
      <c r="O963" s="11"/>
    </row>
    <row r="964" spans="3:15" x14ac:dyDescent="0.2">
      <c r="C964" s="11"/>
      <c r="D964" s="48"/>
      <c r="E964" s="48"/>
      <c r="F964" s="11"/>
      <c r="G964" s="11"/>
      <c r="H964" s="11"/>
      <c r="I964" s="12"/>
      <c r="J964" s="49"/>
      <c r="K964" s="50"/>
      <c r="L964" s="11"/>
      <c r="M964" s="11"/>
      <c r="N964" s="11"/>
      <c r="O964" s="11"/>
    </row>
    <row r="965" spans="3:15" x14ac:dyDescent="0.2">
      <c r="C965" s="11"/>
      <c r="D965" s="48"/>
      <c r="E965" s="48"/>
      <c r="F965" s="11"/>
      <c r="G965" s="11"/>
      <c r="H965" s="11"/>
      <c r="I965" s="12"/>
      <c r="J965" s="49"/>
      <c r="K965" s="50"/>
      <c r="L965" s="11"/>
      <c r="M965" s="11"/>
      <c r="N965" s="11"/>
      <c r="O965" s="11"/>
    </row>
    <row r="966" spans="3:15" x14ac:dyDescent="0.2">
      <c r="C966" s="11"/>
      <c r="D966" s="48"/>
      <c r="E966" s="48"/>
      <c r="F966" s="11"/>
      <c r="G966" s="11"/>
      <c r="H966" s="11"/>
      <c r="I966" s="12"/>
      <c r="J966" s="49"/>
      <c r="K966" s="50"/>
      <c r="L966" s="11"/>
      <c r="M966" s="11"/>
      <c r="N966" s="11"/>
      <c r="O966" s="11"/>
    </row>
    <row r="967" spans="3:15" x14ac:dyDescent="0.2">
      <c r="C967" s="11"/>
      <c r="D967" s="48"/>
      <c r="E967" s="48"/>
      <c r="F967" s="11"/>
      <c r="G967" s="11"/>
      <c r="H967" s="11"/>
      <c r="I967" s="12"/>
      <c r="J967" s="49"/>
      <c r="K967" s="50"/>
      <c r="L967" s="11"/>
      <c r="M967" s="11"/>
      <c r="N967" s="11"/>
      <c r="O967" s="11"/>
    </row>
    <row r="968" spans="3:15" x14ac:dyDescent="0.2">
      <c r="C968" s="11"/>
      <c r="D968" s="48"/>
      <c r="E968" s="48"/>
      <c r="F968" s="11"/>
      <c r="G968" s="11"/>
      <c r="H968" s="11"/>
      <c r="I968" s="12"/>
      <c r="J968" s="49"/>
      <c r="K968" s="50"/>
      <c r="L968" s="11"/>
      <c r="M968" s="11"/>
      <c r="N968" s="11"/>
      <c r="O968" s="11"/>
    </row>
    <row r="969" spans="3:15" x14ac:dyDescent="0.2">
      <c r="C969" s="11"/>
      <c r="D969" s="48"/>
      <c r="E969" s="48"/>
      <c r="F969" s="11"/>
      <c r="G969" s="11"/>
      <c r="H969" s="11"/>
      <c r="I969" s="12"/>
      <c r="J969" s="49"/>
      <c r="K969" s="50"/>
      <c r="L969" s="11"/>
      <c r="M969" s="11"/>
      <c r="N969" s="11"/>
      <c r="O969" s="11"/>
    </row>
    <row r="970" spans="3:15" x14ac:dyDescent="0.2">
      <c r="C970" s="11"/>
      <c r="D970" s="48"/>
      <c r="E970" s="48"/>
      <c r="F970" s="11"/>
      <c r="G970" s="11"/>
      <c r="H970" s="11"/>
      <c r="I970" s="12"/>
      <c r="J970" s="49"/>
      <c r="K970" s="50"/>
      <c r="L970" s="11"/>
      <c r="M970" s="11"/>
      <c r="N970" s="11"/>
      <c r="O970" s="11"/>
    </row>
    <row r="971" spans="3:15" x14ac:dyDescent="0.2">
      <c r="C971" s="11"/>
      <c r="D971" s="48"/>
      <c r="E971" s="48"/>
      <c r="F971" s="11"/>
      <c r="G971" s="11"/>
      <c r="H971" s="11"/>
      <c r="I971" s="12"/>
      <c r="J971" s="49"/>
      <c r="K971" s="50"/>
      <c r="L971" s="11"/>
      <c r="M971" s="11"/>
      <c r="N971" s="11"/>
      <c r="O971" s="11"/>
    </row>
    <row r="972" spans="3:15" x14ac:dyDescent="0.2">
      <c r="C972" s="11"/>
      <c r="D972" s="48"/>
      <c r="E972" s="48"/>
      <c r="F972" s="11"/>
      <c r="G972" s="11"/>
      <c r="H972" s="11"/>
      <c r="I972" s="12"/>
      <c r="J972" s="49"/>
      <c r="K972" s="50"/>
      <c r="L972" s="11"/>
      <c r="M972" s="11"/>
      <c r="N972" s="11"/>
      <c r="O972" s="11"/>
    </row>
    <row r="973" spans="3:15" x14ac:dyDescent="0.2">
      <c r="C973" s="11"/>
      <c r="D973" s="48"/>
      <c r="E973" s="48"/>
      <c r="F973" s="11"/>
      <c r="G973" s="11"/>
      <c r="H973" s="11"/>
      <c r="I973" s="12"/>
      <c r="J973" s="49"/>
      <c r="K973" s="50"/>
      <c r="L973" s="11"/>
      <c r="M973" s="11"/>
      <c r="N973" s="11"/>
      <c r="O973" s="11"/>
    </row>
    <row r="974" spans="3:15" x14ac:dyDescent="0.2">
      <c r="C974" s="11"/>
      <c r="D974" s="48"/>
      <c r="E974" s="48"/>
      <c r="F974" s="11"/>
      <c r="G974" s="11"/>
      <c r="H974" s="11"/>
      <c r="I974" s="12"/>
      <c r="J974" s="49"/>
      <c r="K974" s="50"/>
      <c r="L974" s="11"/>
      <c r="M974" s="11"/>
      <c r="N974" s="11"/>
      <c r="O974" s="11"/>
    </row>
    <row r="975" spans="3:15" x14ac:dyDescent="0.2">
      <c r="C975" s="11"/>
      <c r="D975" s="48"/>
      <c r="E975" s="48"/>
      <c r="F975" s="11"/>
      <c r="G975" s="11"/>
      <c r="H975" s="11"/>
      <c r="I975" s="12"/>
      <c r="J975" s="49"/>
      <c r="K975" s="50"/>
      <c r="L975" s="11"/>
      <c r="M975" s="11"/>
      <c r="N975" s="11"/>
      <c r="O975" s="11"/>
    </row>
    <row r="976" spans="3:15" x14ac:dyDescent="0.2">
      <c r="C976" s="11"/>
      <c r="D976" s="48"/>
      <c r="E976" s="48"/>
      <c r="F976" s="11"/>
      <c r="G976" s="11"/>
      <c r="H976" s="11"/>
      <c r="I976" s="12"/>
      <c r="J976" s="49"/>
      <c r="K976" s="50"/>
      <c r="L976" s="11"/>
      <c r="M976" s="11"/>
      <c r="N976" s="11"/>
      <c r="O976" s="11"/>
    </row>
    <row r="977" spans="3:15" x14ac:dyDescent="0.2">
      <c r="C977" s="11"/>
      <c r="D977" s="48"/>
      <c r="E977" s="48"/>
      <c r="F977" s="11"/>
      <c r="G977" s="11"/>
      <c r="H977" s="11"/>
      <c r="I977" s="12"/>
      <c r="J977" s="49"/>
      <c r="K977" s="50"/>
      <c r="L977" s="11"/>
      <c r="M977" s="11"/>
      <c r="N977" s="11"/>
      <c r="O977" s="11"/>
    </row>
    <row r="978" spans="3:15" x14ac:dyDescent="0.2">
      <c r="C978" s="11"/>
      <c r="D978" s="48"/>
      <c r="E978" s="48"/>
      <c r="F978" s="11"/>
      <c r="G978" s="11"/>
      <c r="H978" s="11"/>
      <c r="I978" s="12"/>
      <c r="J978" s="49"/>
      <c r="K978" s="50"/>
      <c r="L978" s="11"/>
      <c r="M978" s="11"/>
      <c r="N978" s="11"/>
      <c r="O978" s="11"/>
    </row>
    <row r="979" spans="3:15" x14ac:dyDescent="0.2">
      <c r="C979" s="11"/>
      <c r="D979" s="48"/>
      <c r="E979" s="48"/>
      <c r="F979" s="11"/>
      <c r="G979" s="11"/>
      <c r="H979" s="11"/>
      <c r="I979" s="12"/>
      <c r="J979" s="49"/>
      <c r="K979" s="50"/>
      <c r="L979" s="11"/>
      <c r="M979" s="11"/>
      <c r="N979" s="11"/>
      <c r="O979" s="11"/>
    </row>
    <row r="980" spans="3:15" x14ac:dyDescent="0.2">
      <c r="C980" s="11"/>
      <c r="D980" s="48"/>
      <c r="E980" s="48"/>
      <c r="F980" s="11"/>
      <c r="G980" s="11"/>
      <c r="H980" s="11"/>
      <c r="I980" s="12"/>
      <c r="J980" s="49"/>
      <c r="K980" s="50"/>
      <c r="L980" s="11"/>
      <c r="M980" s="11"/>
      <c r="N980" s="11"/>
      <c r="O980" s="11"/>
    </row>
    <row r="981" spans="3:15" x14ac:dyDescent="0.2">
      <c r="C981" s="11"/>
      <c r="D981" s="48"/>
      <c r="E981" s="48"/>
      <c r="F981" s="11"/>
      <c r="G981" s="11"/>
      <c r="H981" s="11"/>
      <c r="I981" s="12"/>
      <c r="J981" s="49"/>
      <c r="K981" s="50"/>
      <c r="L981" s="11"/>
      <c r="M981" s="11"/>
      <c r="N981" s="11"/>
      <c r="O981" s="11"/>
    </row>
    <row r="982" spans="3:15" x14ac:dyDescent="0.2">
      <c r="C982" s="11"/>
      <c r="D982" s="48"/>
      <c r="E982" s="48"/>
      <c r="F982" s="11"/>
      <c r="G982" s="11"/>
      <c r="H982" s="11"/>
      <c r="I982" s="12"/>
      <c r="J982" s="49"/>
      <c r="K982" s="50"/>
      <c r="L982" s="11"/>
      <c r="M982" s="11"/>
      <c r="N982" s="11"/>
      <c r="O982" s="11"/>
    </row>
    <row r="983" spans="3:15" x14ac:dyDescent="0.2">
      <c r="C983" s="11"/>
      <c r="D983" s="48"/>
      <c r="E983" s="48"/>
      <c r="F983" s="11"/>
      <c r="G983" s="11"/>
      <c r="H983" s="11"/>
      <c r="I983" s="12"/>
      <c r="J983" s="49"/>
      <c r="K983" s="50"/>
      <c r="L983" s="11"/>
      <c r="M983" s="11"/>
      <c r="N983" s="11"/>
      <c r="O983" s="11"/>
    </row>
    <row r="984" spans="3:15" x14ac:dyDescent="0.2">
      <c r="C984" s="11"/>
      <c r="D984" s="48"/>
      <c r="E984" s="48"/>
      <c r="F984" s="11"/>
      <c r="G984" s="11"/>
      <c r="H984" s="11"/>
      <c r="I984" s="12"/>
      <c r="J984" s="49"/>
      <c r="K984" s="50"/>
      <c r="L984" s="11"/>
      <c r="M984" s="11"/>
      <c r="N984" s="11"/>
      <c r="O984" s="11"/>
    </row>
    <row r="985" spans="3:15" x14ac:dyDescent="0.2">
      <c r="C985" s="11"/>
      <c r="D985" s="48"/>
      <c r="E985" s="48"/>
      <c r="F985" s="11"/>
      <c r="G985" s="11"/>
      <c r="H985" s="11"/>
      <c r="I985" s="12"/>
      <c r="J985" s="49"/>
      <c r="K985" s="50"/>
      <c r="L985" s="11"/>
      <c r="M985" s="11"/>
      <c r="N985" s="11"/>
      <c r="O985" s="11"/>
    </row>
    <row r="986" spans="3:15" x14ac:dyDescent="0.2">
      <c r="C986" s="11"/>
      <c r="D986" s="48"/>
      <c r="E986" s="48"/>
      <c r="F986" s="11"/>
      <c r="G986" s="11"/>
      <c r="H986" s="11"/>
      <c r="I986" s="12"/>
      <c r="J986" s="49"/>
      <c r="K986" s="50"/>
      <c r="L986" s="11"/>
      <c r="M986" s="11"/>
      <c r="N986" s="11"/>
      <c r="O986" s="11"/>
    </row>
    <row r="987" spans="3:15" x14ac:dyDescent="0.2">
      <c r="C987" s="11"/>
      <c r="D987" s="48"/>
      <c r="E987" s="48"/>
      <c r="F987" s="11"/>
      <c r="G987" s="11"/>
      <c r="H987" s="11"/>
      <c r="I987" s="12"/>
      <c r="J987" s="49"/>
      <c r="K987" s="50"/>
      <c r="L987" s="11"/>
      <c r="M987" s="11"/>
      <c r="N987" s="11"/>
      <c r="O987" s="11"/>
    </row>
    <row r="988" spans="3:15" x14ac:dyDescent="0.2">
      <c r="C988" s="11"/>
      <c r="D988" s="48"/>
      <c r="E988" s="48"/>
      <c r="F988" s="11"/>
      <c r="G988" s="11"/>
      <c r="H988" s="11"/>
      <c r="I988" s="12"/>
      <c r="J988" s="49"/>
      <c r="K988" s="50"/>
      <c r="L988" s="11"/>
      <c r="M988" s="11"/>
      <c r="N988" s="11"/>
      <c r="O988" s="11"/>
    </row>
    <row r="989" spans="3:15" x14ac:dyDescent="0.2">
      <c r="C989" s="11"/>
      <c r="D989" s="48"/>
      <c r="E989" s="48"/>
      <c r="F989" s="11"/>
      <c r="G989" s="11"/>
      <c r="H989" s="11"/>
      <c r="I989" s="12"/>
      <c r="J989" s="49"/>
      <c r="K989" s="50"/>
      <c r="L989" s="11"/>
      <c r="M989" s="11"/>
      <c r="N989" s="11"/>
      <c r="O989" s="11"/>
    </row>
    <row r="990" spans="3:15" x14ac:dyDescent="0.2">
      <c r="C990" s="11"/>
      <c r="D990" s="48"/>
      <c r="E990" s="48"/>
      <c r="F990" s="11"/>
      <c r="G990" s="11"/>
      <c r="H990" s="11"/>
      <c r="I990" s="12"/>
      <c r="J990" s="49"/>
      <c r="K990" s="50"/>
      <c r="L990" s="11"/>
      <c r="M990" s="11"/>
      <c r="N990" s="11"/>
      <c r="O990" s="11"/>
    </row>
    <row r="991" spans="3:15" x14ac:dyDescent="0.2">
      <c r="C991" s="11"/>
      <c r="D991" s="48"/>
      <c r="E991" s="48"/>
      <c r="F991" s="11"/>
      <c r="G991" s="11"/>
      <c r="H991" s="11"/>
      <c r="I991" s="12"/>
      <c r="J991" s="49"/>
      <c r="K991" s="50"/>
      <c r="L991" s="11"/>
      <c r="M991" s="11"/>
      <c r="N991" s="11"/>
      <c r="O991" s="11"/>
    </row>
    <row r="992" spans="3:15" x14ac:dyDescent="0.2">
      <c r="C992" s="11"/>
      <c r="D992" s="48"/>
      <c r="E992" s="48"/>
      <c r="F992" s="11"/>
      <c r="G992" s="11"/>
      <c r="H992" s="11"/>
      <c r="I992" s="12"/>
      <c r="J992" s="49"/>
      <c r="K992" s="50"/>
      <c r="L992" s="11"/>
      <c r="M992" s="11"/>
      <c r="N992" s="11"/>
      <c r="O992" s="11"/>
    </row>
    <row r="993" spans="3:15" x14ac:dyDescent="0.2">
      <c r="C993" s="11"/>
      <c r="D993" s="48"/>
      <c r="E993" s="48"/>
      <c r="F993" s="11"/>
      <c r="G993" s="11"/>
      <c r="H993" s="11"/>
      <c r="I993" s="12"/>
      <c r="J993" s="49"/>
      <c r="K993" s="50"/>
      <c r="L993" s="11"/>
      <c r="M993" s="11"/>
      <c r="N993" s="11"/>
      <c r="O993" s="11"/>
    </row>
    <row r="994" spans="3:15" x14ac:dyDescent="0.2">
      <c r="C994" s="11"/>
      <c r="D994" s="48"/>
      <c r="E994" s="48"/>
      <c r="F994" s="11"/>
      <c r="G994" s="11"/>
      <c r="H994" s="11"/>
      <c r="I994" s="12"/>
      <c r="J994" s="49"/>
      <c r="K994" s="50"/>
      <c r="L994" s="11"/>
      <c r="M994" s="11"/>
      <c r="N994" s="11"/>
      <c r="O994" s="11"/>
    </row>
    <row r="995" spans="3:15" x14ac:dyDescent="0.2">
      <c r="C995" s="11"/>
      <c r="D995" s="48"/>
      <c r="E995" s="48"/>
      <c r="F995" s="11"/>
      <c r="G995" s="11"/>
      <c r="H995" s="11"/>
      <c r="I995" s="12"/>
      <c r="J995" s="49"/>
      <c r="K995" s="50"/>
      <c r="L995" s="11"/>
      <c r="M995" s="11"/>
      <c r="N995" s="11"/>
      <c r="O995" s="11"/>
    </row>
    <row r="996" spans="3:15" x14ac:dyDescent="0.2">
      <c r="C996" s="11"/>
      <c r="D996" s="48"/>
      <c r="E996" s="48"/>
      <c r="F996" s="11"/>
      <c r="G996" s="11"/>
      <c r="H996" s="11"/>
      <c r="I996" s="12"/>
      <c r="J996" s="49"/>
      <c r="K996" s="50"/>
      <c r="L996" s="11"/>
      <c r="M996" s="11"/>
      <c r="N996" s="11"/>
      <c r="O996" s="11"/>
    </row>
    <row r="997" spans="3:15" x14ac:dyDescent="0.2">
      <c r="C997" s="11"/>
      <c r="D997" s="48"/>
      <c r="E997" s="48"/>
      <c r="F997" s="11"/>
      <c r="G997" s="11"/>
      <c r="H997" s="11"/>
      <c r="I997" s="12"/>
      <c r="J997" s="49"/>
      <c r="K997" s="50"/>
      <c r="L997" s="11"/>
      <c r="M997" s="11"/>
      <c r="N997" s="11"/>
      <c r="O997" s="11"/>
    </row>
    <row r="998" spans="3:15" x14ac:dyDescent="0.2">
      <c r="C998" s="11"/>
      <c r="D998" s="48"/>
      <c r="E998" s="48"/>
      <c r="F998" s="11"/>
      <c r="G998" s="11"/>
      <c r="H998" s="11"/>
      <c r="I998" s="12"/>
      <c r="J998" s="49"/>
      <c r="K998" s="50"/>
      <c r="L998" s="11"/>
      <c r="M998" s="11"/>
      <c r="N998" s="11"/>
      <c r="O998" s="11"/>
    </row>
    <row r="999" spans="3:15" x14ac:dyDescent="0.2">
      <c r="C999" s="11"/>
      <c r="D999" s="48"/>
      <c r="E999" s="48"/>
      <c r="F999" s="11"/>
      <c r="G999" s="11"/>
      <c r="H999" s="11"/>
      <c r="I999" s="12"/>
      <c r="J999" s="49"/>
      <c r="K999" s="50"/>
      <c r="L999" s="11"/>
      <c r="M999" s="11"/>
      <c r="N999" s="11"/>
      <c r="O999" s="11"/>
    </row>
    <row r="1000" spans="3:15" x14ac:dyDescent="0.2">
      <c r="C1000" s="11"/>
      <c r="D1000" s="48"/>
      <c r="E1000" s="48"/>
      <c r="F1000" s="11"/>
      <c r="G1000" s="11"/>
      <c r="H1000" s="11"/>
      <c r="I1000" s="12"/>
      <c r="J1000" s="49"/>
      <c r="K1000" s="50"/>
      <c r="L1000" s="11"/>
      <c r="M1000" s="11"/>
      <c r="N1000" s="11"/>
      <c r="O1000" s="11"/>
    </row>
    <row r="1001" spans="3:15" x14ac:dyDescent="0.2">
      <c r="C1001" s="11"/>
      <c r="D1001" s="48"/>
      <c r="E1001" s="48"/>
      <c r="F1001" s="11"/>
      <c r="G1001" s="11"/>
      <c r="H1001" s="11"/>
      <c r="I1001" s="12"/>
      <c r="J1001" s="49"/>
      <c r="K1001" s="50"/>
      <c r="L1001" s="11"/>
      <c r="M1001" s="11"/>
      <c r="N1001" s="11"/>
      <c r="O1001" s="11"/>
    </row>
    <row r="1002" spans="3:15" x14ac:dyDescent="0.2">
      <c r="C1002" s="11"/>
      <c r="D1002" s="48"/>
      <c r="E1002" s="48"/>
      <c r="F1002" s="11"/>
      <c r="G1002" s="11"/>
      <c r="H1002" s="11"/>
      <c r="I1002" s="12"/>
      <c r="J1002" s="49"/>
      <c r="K1002" s="50"/>
      <c r="L1002" s="11"/>
      <c r="M1002" s="11"/>
      <c r="N1002" s="11"/>
      <c r="O1002" s="11"/>
    </row>
    <row r="1003" spans="3:15" x14ac:dyDescent="0.2">
      <c r="C1003" s="11"/>
      <c r="D1003" s="48"/>
      <c r="E1003" s="48"/>
      <c r="F1003" s="11"/>
      <c r="G1003" s="11"/>
      <c r="H1003" s="11"/>
      <c r="I1003" s="12"/>
      <c r="J1003" s="49"/>
      <c r="K1003" s="50"/>
      <c r="L1003" s="11"/>
      <c r="M1003" s="11"/>
      <c r="N1003" s="11"/>
      <c r="O1003" s="11"/>
    </row>
    <row r="1004" spans="3:15" x14ac:dyDescent="0.2">
      <c r="C1004" s="11"/>
      <c r="D1004" s="48"/>
      <c r="E1004" s="48"/>
      <c r="F1004" s="11"/>
      <c r="G1004" s="11"/>
      <c r="H1004" s="11"/>
      <c r="I1004" s="12"/>
      <c r="J1004" s="49"/>
      <c r="K1004" s="50"/>
      <c r="L1004" s="11"/>
      <c r="M1004" s="11"/>
      <c r="N1004" s="11"/>
      <c r="O1004" s="11"/>
    </row>
    <row r="1005" spans="3:15" x14ac:dyDescent="0.2">
      <c r="C1005" s="11"/>
      <c r="D1005" s="48"/>
      <c r="E1005" s="48"/>
      <c r="F1005" s="11"/>
      <c r="G1005" s="11"/>
      <c r="H1005" s="11"/>
      <c r="I1005" s="12"/>
      <c r="J1005" s="49"/>
      <c r="K1005" s="50"/>
      <c r="L1005" s="11"/>
      <c r="M1005" s="11"/>
      <c r="N1005" s="11"/>
      <c r="O1005" s="11"/>
    </row>
    <row r="1006" spans="3:15" x14ac:dyDescent="0.2">
      <c r="C1006" s="11"/>
      <c r="D1006" s="48"/>
      <c r="E1006" s="48"/>
      <c r="F1006" s="11"/>
      <c r="G1006" s="11"/>
      <c r="H1006" s="11"/>
      <c r="I1006" s="12"/>
      <c r="J1006" s="49"/>
      <c r="K1006" s="50"/>
      <c r="L1006" s="11"/>
      <c r="M1006" s="11"/>
      <c r="N1006" s="11"/>
      <c r="O1006" s="11"/>
    </row>
    <row r="1007" spans="3:15" x14ac:dyDescent="0.2">
      <c r="C1007" s="11"/>
      <c r="D1007" s="48"/>
      <c r="E1007" s="48"/>
      <c r="F1007" s="11"/>
      <c r="G1007" s="11"/>
      <c r="H1007" s="11"/>
      <c r="I1007" s="12"/>
      <c r="J1007" s="49"/>
      <c r="K1007" s="50"/>
      <c r="L1007" s="11"/>
      <c r="M1007" s="11"/>
      <c r="N1007" s="11"/>
      <c r="O1007" s="11"/>
    </row>
    <row r="1008" spans="3:15" x14ac:dyDescent="0.2">
      <c r="C1008" s="11"/>
      <c r="D1008" s="48"/>
      <c r="E1008" s="48"/>
      <c r="F1008" s="11"/>
      <c r="G1008" s="11"/>
      <c r="H1008" s="11"/>
      <c r="I1008" s="12"/>
      <c r="J1008" s="49"/>
      <c r="K1008" s="50"/>
      <c r="L1008" s="11"/>
      <c r="M1008" s="11"/>
      <c r="N1008" s="11"/>
      <c r="O1008" s="11"/>
    </row>
    <row r="1009" spans="3:15" x14ac:dyDescent="0.2">
      <c r="C1009" s="11"/>
      <c r="D1009" s="48"/>
      <c r="E1009" s="48"/>
      <c r="F1009" s="11"/>
      <c r="G1009" s="11"/>
      <c r="H1009" s="11"/>
      <c r="I1009" s="12"/>
      <c r="J1009" s="49"/>
      <c r="K1009" s="50"/>
      <c r="L1009" s="11"/>
      <c r="M1009" s="11"/>
      <c r="N1009" s="11"/>
      <c r="O1009" s="11"/>
    </row>
    <row r="1010" spans="3:15" x14ac:dyDescent="0.2">
      <c r="C1010" s="11"/>
      <c r="D1010" s="48"/>
      <c r="E1010" s="48"/>
      <c r="F1010" s="11"/>
      <c r="G1010" s="11"/>
      <c r="H1010" s="11"/>
      <c r="I1010" s="12"/>
      <c r="J1010" s="49"/>
      <c r="K1010" s="50"/>
      <c r="L1010" s="11"/>
      <c r="M1010" s="11"/>
      <c r="N1010" s="11"/>
      <c r="O1010" s="11"/>
    </row>
    <row r="1011" spans="3:15" x14ac:dyDescent="0.2">
      <c r="C1011" s="11"/>
      <c r="D1011" s="48"/>
      <c r="E1011" s="48"/>
      <c r="F1011" s="11"/>
      <c r="G1011" s="11"/>
      <c r="H1011" s="11"/>
      <c r="I1011" s="12"/>
      <c r="J1011" s="49"/>
      <c r="K1011" s="50"/>
      <c r="L1011" s="11"/>
      <c r="M1011" s="11"/>
      <c r="N1011" s="11"/>
      <c r="O1011" s="11"/>
    </row>
    <row r="1012" spans="3:15" x14ac:dyDescent="0.2">
      <c r="C1012" s="11"/>
      <c r="D1012" s="48"/>
      <c r="E1012" s="48"/>
      <c r="F1012" s="11"/>
      <c r="G1012" s="11"/>
      <c r="H1012" s="11"/>
      <c r="I1012" s="12"/>
      <c r="J1012" s="49"/>
      <c r="K1012" s="50"/>
      <c r="L1012" s="11"/>
      <c r="M1012" s="11"/>
      <c r="N1012" s="11"/>
      <c r="O1012" s="11"/>
    </row>
    <row r="1013" spans="3:15" x14ac:dyDescent="0.2">
      <c r="C1013" s="11"/>
      <c r="D1013" s="48"/>
      <c r="E1013" s="48"/>
      <c r="F1013" s="11"/>
      <c r="G1013" s="11"/>
      <c r="H1013" s="11"/>
      <c r="I1013" s="12"/>
      <c r="J1013" s="49"/>
      <c r="K1013" s="50"/>
      <c r="L1013" s="11"/>
      <c r="M1013" s="11"/>
      <c r="N1013" s="11"/>
      <c r="O1013" s="11"/>
    </row>
    <row r="1014" spans="3:15" x14ac:dyDescent="0.2">
      <c r="C1014" s="11"/>
      <c r="D1014" s="48"/>
      <c r="E1014" s="48"/>
      <c r="F1014" s="11"/>
      <c r="G1014" s="11"/>
      <c r="H1014" s="11"/>
      <c r="I1014" s="12"/>
      <c r="J1014" s="49"/>
      <c r="K1014" s="50"/>
      <c r="L1014" s="11"/>
      <c r="M1014" s="11"/>
      <c r="N1014" s="11"/>
      <c r="O1014" s="11"/>
    </row>
    <row r="1015" spans="3:15" x14ac:dyDescent="0.2">
      <c r="C1015" s="11"/>
      <c r="D1015" s="48"/>
      <c r="E1015" s="48"/>
      <c r="F1015" s="11"/>
      <c r="G1015" s="11"/>
      <c r="H1015" s="11"/>
      <c r="I1015" s="12"/>
      <c r="J1015" s="49"/>
      <c r="K1015" s="50"/>
      <c r="L1015" s="11"/>
      <c r="M1015" s="11"/>
      <c r="N1015" s="11"/>
      <c r="O1015" s="11"/>
    </row>
    <row r="1016" spans="3:15" x14ac:dyDescent="0.2">
      <c r="C1016" s="11"/>
      <c r="D1016" s="48"/>
      <c r="E1016" s="48"/>
      <c r="F1016" s="11"/>
      <c r="G1016" s="11"/>
      <c r="H1016" s="11"/>
      <c r="I1016" s="12"/>
      <c r="J1016" s="49"/>
      <c r="K1016" s="50"/>
      <c r="L1016" s="11"/>
      <c r="M1016" s="11"/>
      <c r="N1016" s="11"/>
      <c r="O1016" s="11"/>
    </row>
    <row r="1017" spans="3:15" x14ac:dyDescent="0.2">
      <c r="C1017" s="11"/>
      <c r="D1017" s="48"/>
      <c r="E1017" s="48"/>
      <c r="F1017" s="11"/>
      <c r="G1017" s="11"/>
      <c r="H1017" s="11"/>
      <c r="I1017" s="12"/>
      <c r="J1017" s="49"/>
      <c r="K1017" s="50"/>
      <c r="L1017" s="11"/>
      <c r="M1017" s="11"/>
      <c r="N1017" s="11"/>
      <c r="O1017" s="11"/>
    </row>
    <row r="1018" spans="3:15" x14ac:dyDescent="0.2">
      <c r="C1018" s="11"/>
      <c r="D1018" s="48"/>
      <c r="E1018" s="48"/>
      <c r="F1018" s="11"/>
      <c r="G1018" s="11"/>
      <c r="H1018" s="11"/>
      <c r="I1018" s="12"/>
      <c r="J1018" s="49"/>
      <c r="K1018" s="50"/>
      <c r="L1018" s="11"/>
      <c r="M1018" s="11"/>
      <c r="N1018" s="11"/>
      <c r="O1018" s="11"/>
    </row>
    <row r="1019" spans="3:15" x14ac:dyDescent="0.2">
      <c r="C1019" s="11"/>
      <c r="D1019" s="48"/>
      <c r="E1019" s="48"/>
      <c r="F1019" s="11"/>
      <c r="G1019" s="11"/>
      <c r="H1019" s="11"/>
      <c r="I1019" s="12"/>
      <c r="J1019" s="49"/>
      <c r="K1019" s="50"/>
      <c r="L1019" s="11"/>
      <c r="M1019" s="11"/>
      <c r="N1019" s="11"/>
      <c r="O1019" s="11"/>
    </row>
    <row r="1020" spans="3:15" x14ac:dyDescent="0.2">
      <c r="C1020" s="11"/>
      <c r="D1020" s="48"/>
      <c r="E1020" s="48"/>
      <c r="F1020" s="11"/>
      <c r="G1020" s="11"/>
      <c r="H1020" s="11"/>
      <c r="I1020" s="12"/>
      <c r="J1020" s="49"/>
      <c r="K1020" s="50"/>
      <c r="L1020" s="11"/>
      <c r="M1020" s="11"/>
      <c r="N1020" s="11"/>
      <c r="O1020" s="11"/>
    </row>
    <row r="1021" spans="3:15" x14ac:dyDescent="0.2">
      <c r="C1021" s="11"/>
      <c r="D1021" s="48"/>
      <c r="E1021" s="48"/>
      <c r="F1021" s="11"/>
      <c r="G1021" s="11"/>
      <c r="H1021" s="11"/>
      <c r="I1021" s="12"/>
      <c r="J1021" s="49"/>
      <c r="K1021" s="50"/>
      <c r="L1021" s="11"/>
      <c r="M1021" s="11"/>
      <c r="N1021" s="11"/>
      <c r="O1021" s="11"/>
    </row>
    <row r="1022" spans="3:15" x14ac:dyDescent="0.2">
      <c r="C1022" s="11"/>
      <c r="D1022" s="48"/>
      <c r="E1022" s="48"/>
      <c r="F1022" s="11"/>
      <c r="G1022" s="11"/>
      <c r="H1022" s="11"/>
      <c r="I1022" s="12"/>
      <c r="J1022" s="49"/>
      <c r="K1022" s="50"/>
      <c r="L1022" s="11"/>
      <c r="M1022" s="11"/>
      <c r="N1022" s="11"/>
      <c r="O1022" s="11"/>
    </row>
    <row r="1023" spans="3:15" x14ac:dyDescent="0.2">
      <c r="C1023" s="11"/>
      <c r="D1023" s="48"/>
      <c r="E1023" s="48"/>
      <c r="F1023" s="11"/>
      <c r="G1023" s="11"/>
      <c r="H1023" s="11"/>
      <c r="I1023" s="12"/>
      <c r="J1023" s="49"/>
      <c r="K1023" s="50"/>
      <c r="L1023" s="11"/>
      <c r="M1023" s="11"/>
      <c r="N1023" s="11"/>
      <c r="O1023" s="11"/>
    </row>
    <row r="1024" spans="3:15" x14ac:dyDescent="0.2">
      <c r="C1024" s="11"/>
      <c r="D1024" s="48"/>
      <c r="E1024" s="48"/>
      <c r="F1024" s="11"/>
      <c r="G1024" s="11"/>
      <c r="H1024" s="11"/>
      <c r="I1024" s="12"/>
      <c r="J1024" s="49"/>
      <c r="K1024" s="50"/>
      <c r="L1024" s="11"/>
      <c r="M1024" s="11"/>
      <c r="N1024" s="11"/>
      <c r="O1024" s="11"/>
    </row>
    <row r="1025" spans="3:15" x14ac:dyDescent="0.2">
      <c r="C1025" s="11"/>
      <c r="D1025" s="48"/>
      <c r="E1025" s="48"/>
      <c r="F1025" s="11"/>
      <c r="G1025" s="11"/>
      <c r="H1025" s="11"/>
      <c r="I1025" s="12"/>
      <c r="J1025" s="49"/>
      <c r="K1025" s="50"/>
      <c r="L1025" s="11"/>
      <c r="M1025" s="11"/>
      <c r="N1025" s="11"/>
      <c r="O1025" s="11"/>
    </row>
    <row r="1026" spans="3:15" x14ac:dyDescent="0.2">
      <c r="C1026" s="11"/>
      <c r="D1026" s="48"/>
      <c r="E1026" s="48"/>
      <c r="F1026" s="11"/>
      <c r="G1026" s="11"/>
      <c r="H1026" s="11"/>
      <c r="I1026" s="12"/>
      <c r="J1026" s="49"/>
      <c r="K1026" s="50"/>
      <c r="L1026" s="11"/>
      <c r="M1026" s="11"/>
      <c r="N1026" s="11"/>
      <c r="O1026" s="11"/>
    </row>
    <row r="1027" spans="3:15" x14ac:dyDescent="0.2">
      <c r="C1027" s="11"/>
      <c r="D1027" s="48"/>
      <c r="E1027" s="48"/>
      <c r="F1027" s="11"/>
      <c r="G1027" s="11"/>
      <c r="H1027" s="11"/>
      <c r="I1027" s="12"/>
      <c r="J1027" s="49"/>
      <c r="K1027" s="50"/>
      <c r="L1027" s="11"/>
      <c r="M1027" s="11"/>
      <c r="N1027" s="11"/>
      <c r="O1027" s="11"/>
    </row>
    <row r="1028" spans="3:15" x14ac:dyDescent="0.2">
      <c r="C1028" s="11"/>
      <c r="D1028" s="48"/>
      <c r="E1028" s="48"/>
      <c r="F1028" s="11"/>
      <c r="G1028" s="11"/>
      <c r="H1028" s="11"/>
      <c r="I1028" s="12"/>
      <c r="J1028" s="49"/>
      <c r="K1028" s="50"/>
      <c r="L1028" s="11"/>
      <c r="M1028" s="11"/>
      <c r="N1028" s="11"/>
      <c r="O1028" s="11"/>
    </row>
    <row r="1029" spans="3:15" x14ac:dyDescent="0.2">
      <c r="C1029" s="11"/>
      <c r="D1029" s="48"/>
      <c r="E1029" s="48"/>
      <c r="F1029" s="11"/>
      <c r="G1029" s="11"/>
      <c r="H1029" s="11"/>
      <c r="I1029" s="12"/>
      <c r="J1029" s="49"/>
      <c r="K1029" s="50"/>
      <c r="L1029" s="11"/>
      <c r="M1029" s="11"/>
      <c r="N1029" s="11"/>
      <c r="O1029" s="11"/>
    </row>
    <row r="1030" spans="3:15" x14ac:dyDescent="0.2">
      <c r="C1030" s="11"/>
      <c r="D1030" s="48"/>
      <c r="E1030" s="48"/>
      <c r="F1030" s="11"/>
      <c r="G1030" s="11"/>
      <c r="H1030" s="11"/>
      <c r="I1030" s="12"/>
      <c r="J1030" s="49"/>
      <c r="K1030" s="50"/>
      <c r="L1030" s="11"/>
      <c r="M1030" s="11"/>
      <c r="N1030" s="11"/>
      <c r="O1030" s="11"/>
    </row>
    <row r="1031" spans="3:15" x14ac:dyDescent="0.2">
      <c r="C1031" s="11"/>
      <c r="D1031" s="48"/>
      <c r="E1031" s="48"/>
      <c r="F1031" s="11"/>
      <c r="G1031" s="11"/>
      <c r="H1031" s="11"/>
      <c r="I1031" s="12"/>
      <c r="J1031" s="49"/>
      <c r="K1031" s="50"/>
      <c r="L1031" s="11"/>
      <c r="M1031" s="11"/>
      <c r="N1031" s="11"/>
      <c r="O1031" s="11"/>
    </row>
    <row r="1032" spans="3:15" x14ac:dyDescent="0.2">
      <c r="C1032" s="11"/>
      <c r="D1032" s="48"/>
      <c r="E1032" s="48"/>
      <c r="F1032" s="11"/>
      <c r="G1032" s="11"/>
      <c r="H1032" s="11"/>
      <c r="I1032" s="12"/>
      <c r="J1032" s="49"/>
      <c r="K1032" s="50"/>
      <c r="L1032" s="11"/>
      <c r="M1032" s="11"/>
      <c r="N1032" s="11"/>
      <c r="O1032" s="11"/>
    </row>
    <row r="1033" spans="3:15" x14ac:dyDescent="0.2">
      <c r="C1033" s="11"/>
      <c r="D1033" s="48"/>
      <c r="E1033" s="48"/>
      <c r="F1033" s="11"/>
      <c r="G1033" s="11"/>
      <c r="H1033" s="11"/>
      <c r="I1033" s="12"/>
      <c r="J1033" s="49"/>
      <c r="K1033" s="50"/>
      <c r="L1033" s="11"/>
      <c r="M1033" s="11"/>
      <c r="N1033" s="11"/>
      <c r="O1033" s="11"/>
    </row>
  </sheetData>
  <mergeCells count="2">
    <mergeCell ref="R9:R12"/>
    <mergeCell ref="P14:Q14"/>
  </mergeCells>
  <pageMargins left="0.75" right="0.75" top="1" bottom="1" header="0.5" footer="0.5"/>
  <pageSetup paperSize="9" orientation="portrait" horizontalDpi="4294967292" verticalDpi="4294967292"/>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Feuilles de calcul</vt:lpstr>
      </vt:variant>
      <vt:variant>
        <vt:i4>3</vt:i4>
      </vt:variant>
    </vt:vector>
  </HeadingPairs>
  <TitlesOfParts>
    <vt:vector size="3" baseType="lpstr">
      <vt:lpstr>FROM SPLIT TIMES</vt:lpstr>
      <vt:lpstr>Camera parallax correction</vt:lpstr>
      <vt:lpstr>From speed-time curves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Utilisateur de Microsoft Office</dc:creator>
  <cp:lastModifiedBy>jean-benoit morin</cp:lastModifiedBy>
  <dcterms:created xsi:type="dcterms:W3CDTF">2017-12-10T19:32:36Z</dcterms:created>
  <dcterms:modified xsi:type="dcterms:W3CDTF">2025-11-14T17:48:40Z</dcterms:modified>
</cp:coreProperties>
</file>